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yoda001\SDAD\Joann\GOVT SECURITIES\GS ISSUANCES\Monthly\"/>
    </mc:Choice>
  </mc:AlternateContent>
  <xr:revisionPtr revIDLastSave="0" documentId="13_ncr:1_{061C66D7-638C-40FF-80A8-A28FBB808AB3}" xr6:coauthVersionLast="47" xr6:coauthVersionMax="47" xr10:uidLastSave="{00000000-0000-0000-0000-000000000000}"/>
  <bookViews>
    <workbookView xWindow="-120" yWindow="-120" windowWidth="29040" windowHeight="15720" tabRatio="827" xr2:uid="{00000000-000D-0000-FFFF-FFFF00000000}"/>
  </bookViews>
  <sheets>
    <sheet name="2025" sheetId="92" r:id="rId1"/>
    <sheet name="2024" sheetId="91" r:id="rId2"/>
    <sheet name="2023" sheetId="90" r:id="rId3"/>
    <sheet name="2022" sheetId="89" r:id="rId4"/>
    <sheet name="2021" sheetId="86" r:id="rId5"/>
    <sheet name="2020" sheetId="80" r:id="rId6"/>
    <sheet name="2019" sheetId="67" r:id="rId7"/>
    <sheet name="2018" sheetId="52" r:id="rId8"/>
    <sheet name="2017" sheetId="44" r:id="rId9"/>
    <sheet name="2016" sheetId="45" r:id="rId10"/>
    <sheet name="2015" sheetId="38" r:id="rId11"/>
    <sheet name="2014" sheetId="36" r:id="rId12"/>
    <sheet name="2013" sheetId="34" r:id="rId13"/>
    <sheet name="2012" sheetId="31" r:id="rId14"/>
    <sheet name="2011" sheetId="33" r:id="rId15"/>
    <sheet name="2010" sheetId="30" r:id="rId16"/>
    <sheet name="2009" sheetId="29" r:id="rId17"/>
    <sheet name="2008" sheetId="28" r:id="rId18"/>
    <sheet name="2007" sheetId="27" r:id="rId19"/>
    <sheet name="2006" sheetId="25" r:id="rId20"/>
    <sheet name="2005" sheetId="24" r:id="rId21"/>
    <sheet name="2004" sheetId="9" r:id="rId22"/>
    <sheet name="2003" sheetId="40" r:id="rId23"/>
    <sheet name="2002" sheetId="41" r:id="rId24"/>
    <sheet name="2001" sheetId="42" r:id="rId25"/>
    <sheet name="2000" sheetId="43" r:id="rId26"/>
  </sheets>
  <definedNames>
    <definedName name="_xlnm.Print_Area" localSheetId="25">'2000'!$A$1:$P$65</definedName>
    <definedName name="_xlnm.Print_Area" localSheetId="24">'2001'!$A$1:$P$69</definedName>
    <definedName name="_xlnm.Print_Area" localSheetId="23">'2002'!$A$1:$P$76</definedName>
    <definedName name="_xlnm.Print_Area" localSheetId="22">'2003'!$A$1:$P$75</definedName>
    <definedName name="_xlnm.Print_Area" localSheetId="21">'2004'!$A$1:$P$68</definedName>
    <definedName name="_xlnm.Print_Area" localSheetId="20">'2005'!$A$1:$P$73</definedName>
    <definedName name="_xlnm.Print_Area" localSheetId="19">'2006'!$A$1:$P$75</definedName>
    <definedName name="_xlnm.Print_Area" localSheetId="18">'2007'!$A$1:$P$64</definedName>
    <definedName name="_xlnm.Print_Area" localSheetId="17">'2008'!$A$1:$P$76</definedName>
    <definedName name="_xlnm.Print_Area" localSheetId="16">'2009'!$A$1:$P$62</definedName>
    <definedName name="_xlnm.Print_Area" localSheetId="14">'2011'!$A$1:$P$63</definedName>
    <definedName name="_xlnm.Print_Area" localSheetId="13">'2012'!$A$1:$P$62</definedName>
    <definedName name="_xlnm.Print_Area" localSheetId="12">'2013'!$A$1:$P$55</definedName>
    <definedName name="_xlnm.Print_Area" localSheetId="11">'2014'!$A$1:$P$53</definedName>
    <definedName name="_xlnm.Print_Area" localSheetId="10">'2015'!$A$1:$P$44</definedName>
    <definedName name="_xlnm.Print_Area" localSheetId="9">'2016'!$A$1:$P$43</definedName>
    <definedName name="_xlnm.Print_Area" localSheetId="8">'2017'!$A$1:$P$46</definedName>
    <definedName name="_xlnm.Print_Area" localSheetId="7">'2018'!$A$1:$P$48</definedName>
    <definedName name="_xlnm.Print_Area" localSheetId="6">'2019'!$A$1:$P$56</definedName>
    <definedName name="_xlnm.Print_Area" localSheetId="5">'2020'!$A$1:$P$57</definedName>
    <definedName name="_xlnm.Print_Area" localSheetId="4">'2021'!$A$1:$P$60</definedName>
    <definedName name="_xlnm.Print_Area" localSheetId="3">'2022'!$A$1:$P$55</definedName>
    <definedName name="_xlnm.Print_Area" localSheetId="2">'2023'!$A$1:$Q$63</definedName>
    <definedName name="_xlnm.Print_Area" localSheetId="1">'2024'!$A$1:$P$65</definedName>
    <definedName name="_xlnm.Print_Area" localSheetId="0">'2025'!$A$1:$P$67</definedName>
  </definedNames>
  <calcPr calcId="191029"/>
</workbook>
</file>

<file path=xl/calcChain.xml><?xml version="1.0" encoding="utf-8"?>
<calcChain xmlns="http://schemas.openxmlformats.org/spreadsheetml/2006/main">
  <c r="H39" i="92" l="1"/>
  <c r="P49" i="91" l="1"/>
  <c r="P51" i="92"/>
  <c r="P50" i="92"/>
  <c r="P49" i="92"/>
  <c r="H48" i="92"/>
  <c r="I48" i="92"/>
  <c r="J48" i="92"/>
  <c r="K48" i="92"/>
  <c r="L48" i="92"/>
  <c r="M48" i="92"/>
  <c r="N48" i="92"/>
  <c r="O48" i="92"/>
  <c r="E48" i="92"/>
  <c r="F48" i="92"/>
  <c r="G48" i="92"/>
  <c r="D48" i="92"/>
  <c r="G39" i="92"/>
  <c r="F30" i="92"/>
  <c r="P48" i="92" l="1"/>
  <c r="E30" i="92"/>
  <c r="P41" i="92"/>
  <c r="P40" i="92"/>
  <c r="O59" i="92"/>
  <c r="N59" i="92"/>
  <c r="M59" i="92"/>
  <c r="L59" i="92"/>
  <c r="K59" i="92"/>
  <c r="J59" i="92"/>
  <c r="I59" i="92"/>
  <c r="H59" i="92"/>
  <c r="G59" i="92"/>
  <c r="F59" i="92"/>
  <c r="E59" i="92"/>
  <c r="D59" i="92"/>
  <c r="P59" i="92" s="1"/>
  <c r="P57" i="92"/>
  <c r="P56" i="92" s="1"/>
  <c r="O56" i="92"/>
  <c r="N56" i="92"/>
  <c r="M56" i="92"/>
  <c r="L56" i="92"/>
  <c r="K56" i="92"/>
  <c r="J56" i="92"/>
  <c r="I56" i="92"/>
  <c r="H56" i="92"/>
  <c r="G56" i="92"/>
  <c r="F56" i="92"/>
  <c r="E56" i="92"/>
  <c r="D56" i="92"/>
  <c r="P54" i="92"/>
  <c r="O53" i="92"/>
  <c r="N53" i="92"/>
  <c r="M53" i="92"/>
  <c r="L53" i="92"/>
  <c r="K53" i="92"/>
  <c r="J53" i="92"/>
  <c r="I53" i="92"/>
  <c r="H53" i="92"/>
  <c r="H43" i="92" s="1"/>
  <c r="G53" i="92"/>
  <c r="F53" i="92"/>
  <c r="F43" i="92" s="1"/>
  <c r="E53" i="92"/>
  <c r="P53" i="92" s="1"/>
  <c r="D53" i="92"/>
  <c r="G43" i="92"/>
  <c r="P46" i="92"/>
  <c r="P45" i="92"/>
  <c r="P44" i="92"/>
  <c r="O44" i="92"/>
  <c r="N44" i="92"/>
  <c r="M44" i="92"/>
  <c r="L44" i="92"/>
  <c r="K44" i="92"/>
  <c r="J44" i="92"/>
  <c r="I44" i="92"/>
  <c r="H44" i="92"/>
  <c r="G44" i="92"/>
  <c r="F44" i="92"/>
  <c r="E44" i="92"/>
  <c r="D44" i="92"/>
  <c r="F39" i="92"/>
  <c r="E39" i="92"/>
  <c r="D39" i="92"/>
  <c r="P38" i="92"/>
  <c r="P37" i="92" s="1"/>
  <c r="O37" i="92"/>
  <c r="N37" i="92"/>
  <c r="M37" i="92"/>
  <c r="L37" i="92"/>
  <c r="K37" i="92"/>
  <c r="J37" i="92"/>
  <c r="I37" i="92"/>
  <c r="H37" i="92"/>
  <c r="G37" i="92"/>
  <c r="F37" i="92"/>
  <c r="E37" i="92"/>
  <c r="D37" i="92"/>
  <c r="P36" i="92"/>
  <c r="P35" i="92" s="1"/>
  <c r="F35" i="92"/>
  <c r="E35" i="92"/>
  <c r="D35" i="92"/>
  <c r="P34" i="92"/>
  <c r="F33" i="92"/>
  <c r="E33" i="92"/>
  <c r="D33" i="92"/>
  <c r="P33" i="92" s="1"/>
  <c r="P32" i="92"/>
  <c r="P31" i="92"/>
  <c r="O30" i="92"/>
  <c r="N30" i="92"/>
  <c r="M30" i="92"/>
  <c r="L30" i="92"/>
  <c r="K30" i="92"/>
  <c r="J30" i="92"/>
  <c r="I30" i="92"/>
  <c r="H30" i="92"/>
  <c r="G30" i="92"/>
  <c r="D30" i="92"/>
  <c r="P29" i="92"/>
  <c r="P28" i="92"/>
  <c r="P27" i="92"/>
  <c r="O26" i="92"/>
  <c r="N26" i="92"/>
  <c r="M26" i="92"/>
  <c r="L26" i="92"/>
  <c r="K26" i="92"/>
  <c r="J26" i="92"/>
  <c r="I26" i="92"/>
  <c r="H26" i="92"/>
  <c r="G26" i="92"/>
  <c r="F26" i="92"/>
  <c r="E26" i="92"/>
  <c r="D26" i="92"/>
  <c r="P25" i="92"/>
  <c r="P24" i="92" s="1"/>
  <c r="O24" i="92"/>
  <c r="N24" i="92"/>
  <c r="M24" i="92"/>
  <c r="L24" i="92"/>
  <c r="K24" i="92"/>
  <c r="J24" i="92"/>
  <c r="I24" i="92"/>
  <c r="H24" i="92"/>
  <c r="G24" i="92"/>
  <c r="F24" i="92"/>
  <c r="E24" i="92"/>
  <c r="D24" i="92"/>
  <c r="P23" i="92"/>
  <c r="P22" i="92"/>
  <c r="P21" i="92" s="1"/>
  <c r="F21" i="92"/>
  <c r="E21" i="92"/>
  <c r="D21" i="92"/>
  <c r="D19" i="92" s="1"/>
  <c r="P20" i="92"/>
  <c r="P19" i="92"/>
  <c r="O19" i="92"/>
  <c r="N19" i="92"/>
  <c r="M19" i="92"/>
  <c r="L19" i="92"/>
  <c r="K19" i="92"/>
  <c r="J19" i="92"/>
  <c r="I19" i="92"/>
  <c r="H19" i="92"/>
  <c r="G19" i="92"/>
  <c r="F19" i="92"/>
  <c r="E19" i="92"/>
  <c r="P16" i="92"/>
  <c r="P15" i="92"/>
  <c r="P14" i="92"/>
  <c r="P13" i="92"/>
  <c r="P12" i="92"/>
  <c r="O11" i="92"/>
  <c r="N11" i="92"/>
  <c r="M11" i="92"/>
  <c r="L11" i="92"/>
  <c r="K11" i="92"/>
  <c r="J11" i="92"/>
  <c r="I11" i="92"/>
  <c r="H11" i="92"/>
  <c r="G11" i="92"/>
  <c r="F11" i="92"/>
  <c r="E11" i="92"/>
  <c r="D11" i="92"/>
  <c r="O58" i="91"/>
  <c r="O55" i="91"/>
  <c r="O52" i="91"/>
  <c r="O48" i="91"/>
  <c r="O44" i="91"/>
  <c r="O43" i="91" s="1"/>
  <c r="O37" i="91"/>
  <c r="O30" i="91"/>
  <c r="O26" i="91"/>
  <c r="O24" i="91"/>
  <c r="O19" i="91"/>
  <c r="O11" i="91"/>
  <c r="N58" i="91"/>
  <c r="N55" i="91"/>
  <c r="N52" i="91"/>
  <c r="N48" i="91"/>
  <c r="N44" i="91"/>
  <c r="N43" i="91" s="1"/>
  <c r="N37" i="91"/>
  <c r="N30" i="91"/>
  <c r="N26" i="91"/>
  <c r="N24" i="91"/>
  <c r="N19" i="91"/>
  <c r="N18" i="91"/>
  <c r="N11" i="91"/>
  <c r="M58" i="91"/>
  <c r="M52" i="91"/>
  <c r="M55" i="91"/>
  <c r="M48" i="91"/>
  <c r="M44" i="91"/>
  <c r="M43" i="91" s="1"/>
  <c r="M37" i="91"/>
  <c r="M30" i="91"/>
  <c r="M26" i="91"/>
  <c r="M24" i="91"/>
  <c r="M19" i="91"/>
  <c r="L19" i="91"/>
  <c r="L18" i="91" s="1"/>
  <c r="M11" i="91"/>
  <c r="L58" i="91"/>
  <c r="L55" i="91"/>
  <c r="L52" i="91"/>
  <c r="L48" i="91"/>
  <c r="L44" i="91"/>
  <c r="L37" i="91"/>
  <c r="L30" i="91"/>
  <c r="L26" i="91"/>
  <c r="L24" i="91"/>
  <c r="L11" i="91"/>
  <c r="K44" i="91"/>
  <c r="K58" i="91"/>
  <c r="K55" i="91"/>
  <c r="K52" i="91"/>
  <c r="K48" i="91"/>
  <c r="K43" i="91"/>
  <c r="K37" i="91"/>
  <c r="K30" i="91"/>
  <c r="K26" i="91"/>
  <c r="K24" i="91"/>
  <c r="K19" i="91"/>
  <c r="K11" i="91"/>
  <c r="J30" i="91"/>
  <c r="J26" i="91"/>
  <c r="J24" i="91"/>
  <c r="J19" i="91"/>
  <c r="J58" i="91"/>
  <c r="J55" i="91"/>
  <c r="J52" i="91"/>
  <c r="J48" i="91"/>
  <c r="J44" i="91"/>
  <c r="J37" i="91"/>
  <c r="J11" i="91"/>
  <c r="I44" i="91"/>
  <c r="I43" i="91" s="1"/>
  <c r="I58" i="91"/>
  <c r="I55" i="91"/>
  <c r="I52" i="91"/>
  <c r="I48" i="91"/>
  <c r="I37" i="91"/>
  <c r="I30" i="91"/>
  <c r="I26" i="91"/>
  <c r="I24" i="91"/>
  <c r="I19" i="91"/>
  <c r="I11" i="91"/>
  <c r="H58" i="91"/>
  <c r="H55" i="91"/>
  <c r="H52" i="91"/>
  <c r="H48" i="91"/>
  <c r="H44" i="91"/>
  <c r="H37" i="91"/>
  <c r="H30" i="91"/>
  <c r="H26" i="91"/>
  <c r="H24" i="91"/>
  <c r="H19" i="91"/>
  <c r="H11" i="91"/>
  <c r="I43" i="92" l="1"/>
  <c r="J43" i="92"/>
  <c r="L43" i="92"/>
  <c r="P39" i="92"/>
  <c r="P30" i="92"/>
  <c r="P26" i="92"/>
  <c r="O43" i="92"/>
  <c r="K43" i="92"/>
  <c r="O18" i="92"/>
  <c r="J18" i="92"/>
  <c r="J8" i="92" s="1"/>
  <c r="J6" i="92" s="1"/>
  <c r="K18" i="92"/>
  <c r="L18" i="92"/>
  <c r="L8" i="92" s="1"/>
  <c r="L6" i="92" s="1"/>
  <c r="N18" i="92"/>
  <c r="P11" i="92"/>
  <c r="M43" i="92"/>
  <c r="N43" i="92"/>
  <c r="D43" i="92"/>
  <c r="E43" i="92"/>
  <c r="I18" i="92"/>
  <c r="I8" i="92" s="1"/>
  <c r="I6" i="92" s="1"/>
  <c r="D18" i="92"/>
  <c r="E18" i="92"/>
  <c r="F18" i="92"/>
  <c r="F8" i="92" s="1"/>
  <c r="F6" i="92" s="1"/>
  <c r="G18" i="92"/>
  <c r="G8" i="92" s="1"/>
  <c r="G6" i="92" s="1"/>
  <c r="H18" i="92"/>
  <c r="H8" i="92" s="1"/>
  <c r="H6" i="92" s="1"/>
  <c r="M18" i="92"/>
  <c r="P43" i="92"/>
  <c r="O18" i="91"/>
  <c r="O8" i="91"/>
  <c r="O6" i="91" s="1"/>
  <c r="M18" i="91"/>
  <c r="N8" i="91"/>
  <c r="N6" i="91" s="1"/>
  <c r="M8" i="91"/>
  <c r="M6" i="91" s="1"/>
  <c r="L43" i="91"/>
  <c r="L8" i="91"/>
  <c r="L6" i="91" s="1"/>
  <c r="K18" i="91"/>
  <c r="K8" i="91"/>
  <c r="K6" i="91" s="1"/>
  <c r="J43" i="91"/>
  <c r="J18" i="91"/>
  <c r="J8" i="91" s="1"/>
  <c r="J6" i="91" s="1"/>
  <c r="I18" i="91"/>
  <c r="I8" i="91"/>
  <c r="I6" i="91" s="1"/>
  <c r="H43" i="91"/>
  <c r="H18" i="91"/>
  <c r="H8" i="91" s="1"/>
  <c r="H6" i="91" s="1"/>
  <c r="E8" i="92" l="1"/>
  <c r="E6" i="92" s="1"/>
  <c r="M8" i="92"/>
  <c r="M6" i="92" s="1"/>
  <c r="P18" i="92"/>
  <c r="P8" i="92" s="1"/>
  <c r="P6" i="92" s="1"/>
  <c r="K8" i="92"/>
  <c r="K6" i="92" s="1"/>
  <c r="O8" i="92"/>
  <c r="O6" i="92" s="1"/>
  <c r="D8" i="92"/>
  <c r="D6" i="92" s="1"/>
  <c r="N8" i="92"/>
  <c r="N6" i="92" s="1"/>
  <c r="G58" i="91"/>
  <c r="G55" i="91"/>
  <c r="G52" i="91"/>
  <c r="G48" i="91"/>
  <c r="G44" i="91"/>
  <c r="G37" i="91"/>
  <c r="G30" i="91"/>
  <c r="G26" i="91"/>
  <c r="G24" i="91"/>
  <c r="G19" i="91"/>
  <c r="G11" i="91"/>
  <c r="F58" i="91"/>
  <c r="F55" i="91"/>
  <c r="F52" i="91"/>
  <c r="F48" i="91"/>
  <c r="F44" i="91"/>
  <c r="F39" i="91"/>
  <c r="F37" i="91"/>
  <c r="F35" i="91"/>
  <c r="F33" i="91"/>
  <c r="F30" i="91"/>
  <c r="F26" i="91"/>
  <c r="F24" i="91"/>
  <c r="F21" i="91"/>
  <c r="F19" i="91"/>
  <c r="F11" i="91"/>
  <c r="P56" i="91"/>
  <c r="P55" i="91" s="1"/>
  <c r="P45" i="91"/>
  <c r="P38" i="91"/>
  <c r="P37" i="91" s="1"/>
  <c r="P32" i="91"/>
  <c r="P31" i="91"/>
  <c r="P28" i="91"/>
  <c r="P27" i="91"/>
  <c r="P25" i="91"/>
  <c r="P24" i="91" s="1"/>
  <c r="P20" i="91"/>
  <c r="P19" i="91" s="1"/>
  <c r="P13" i="91"/>
  <c r="P14" i="91"/>
  <c r="P15" i="91"/>
  <c r="P16" i="91"/>
  <c r="P12" i="91"/>
  <c r="P41" i="91"/>
  <c r="P40" i="91"/>
  <c r="P29" i="91"/>
  <c r="E11" i="91"/>
  <c r="D11" i="91"/>
  <c r="E52" i="91"/>
  <c r="E48" i="91"/>
  <c r="E44" i="91"/>
  <c r="D44" i="91"/>
  <c r="P11" i="91" l="1"/>
  <c r="P30" i="91"/>
  <c r="P26" i="91"/>
  <c r="G18" i="91"/>
  <c r="G43" i="91"/>
  <c r="F43" i="91"/>
  <c r="F18" i="91"/>
  <c r="P53" i="91"/>
  <c r="P46" i="91"/>
  <c r="P36" i="91"/>
  <c r="P35" i="91" s="1"/>
  <c r="P34" i="91"/>
  <c r="P23" i="91"/>
  <c r="P22" i="91"/>
  <c r="P48" i="91"/>
  <c r="D30" i="91"/>
  <c r="E58" i="91"/>
  <c r="D58" i="91"/>
  <c r="P58" i="91" s="1"/>
  <c r="E55" i="91"/>
  <c r="D55" i="91"/>
  <c r="D52" i="91"/>
  <c r="P52" i="91" s="1"/>
  <c r="E43" i="91"/>
  <c r="D48" i="91"/>
  <c r="P44" i="91"/>
  <c r="E39" i="91"/>
  <c r="D39" i="91"/>
  <c r="E37" i="91"/>
  <c r="D37" i="91"/>
  <c r="E35" i="91"/>
  <c r="D35" i="91"/>
  <c r="E33" i="91"/>
  <c r="D33" i="91"/>
  <c r="E30" i="91"/>
  <c r="E26" i="91"/>
  <c r="D26" i="91"/>
  <c r="E24" i="91"/>
  <c r="D24" i="91"/>
  <c r="E21" i="91"/>
  <c r="D21" i="91"/>
  <c r="D19" i="91" s="1"/>
  <c r="E19" i="91"/>
  <c r="Q54" i="90"/>
  <c r="Q51" i="90"/>
  <c r="Q50" i="90" s="1"/>
  <c r="Q45" i="90"/>
  <c r="Q44" i="90"/>
  <c r="Q40" i="90"/>
  <c r="Q39" i="90"/>
  <c r="Q37" i="90"/>
  <c r="Q35" i="90"/>
  <c r="Q34" i="90" s="1"/>
  <c r="Q33" i="90"/>
  <c r="Q31" i="90"/>
  <c r="Q30" i="90" s="1"/>
  <c r="Q29" i="90"/>
  <c r="Q28" i="90"/>
  <c r="Q27" i="90"/>
  <c r="Q25" i="90"/>
  <c r="Q23" i="90"/>
  <c r="Q22" i="90"/>
  <c r="Q20" i="90"/>
  <c r="P56" i="90"/>
  <c r="P53" i="90"/>
  <c r="P50" i="90"/>
  <c r="P43" i="90"/>
  <c r="P38" i="90"/>
  <c r="Q15" i="90"/>
  <c r="Q14" i="90"/>
  <c r="Q13" i="90"/>
  <c r="Q12" i="90"/>
  <c r="P36" i="90"/>
  <c r="P34" i="90"/>
  <c r="P32" i="90"/>
  <c r="P30" i="90"/>
  <c r="P26" i="90"/>
  <c r="P24" i="90"/>
  <c r="P21" i="90"/>
  <c r="P19" i="90"/>
  <c r="P11" i="90"/>
  <c r="N50" i="90"/>
  <c r="M50" i="90"/>
  <c r="L50" i="90"/>
  <c r="K50" i="90"/>
  <c r="J50" i="90"/>
  <c r="I50" i="90"/>
  <c r="H50" i="90"/>
  <c r="G50" i="90"/>
  <c r="F50" i="90"/>
  <c r="E50" i="90"/>
  <c r="D50" i="90"/>
  <c r="L11" i="90"/>
  <c r="L19" i="90"/>
  <c r="L21" i="90"/>
  <c r="L24" i="90"/>
  <c r="L26" i="90"/>
  <c r="L30" i="90"/>
  <c r="L32" i="90"/>
  <c r="L34" i="90"/>
  <c r="L36" i="90"/>
  <c r="L38" i="90"/>
  <c r="L43" i="90"/>
  <c r="L47" i="90"/>
  <c r="L53" i="90"/>
  <c r="L56" i="90"/>
  <c r="O34" i="90"/>
  <c r="N34" i="90"/>
  <c r="M34" i="90"/>
  <c r="K34" i="90"/>
  <c r="J34" i="90"/>
  <c r="I34" i="90"/>
  <c r="H34" i="90"/>
  <c r="G34" i="90"/>
  <c r="F34" i="90"/>
  <c r="E34" i="90"/>
  <c r="D34" i="90"/>
  <c r="H36" i="90"/>
  <c r="Q32" i="90"/>
  <c r="O32" i="90"/>
  <c r="N32" i="90"/>
  <c r="M32" i="90"/>
  <c r="K32" i="90"/>
  <c r="J32" i="90"/>
  <c r="I32" i="90"/>
  <c r="H32" i="90"/>
  <c r="G32" i="90"/>
  <c r="F32" i="90"/>
  <c r="E32" i="90"/>
  <c r="D32" i="90"/>
  <c r="L42" i="90" l="1"/>
  <c r="P18" i="90"/>
  <c r="P39" i="91"/>
  <c r="G8" i="91"/>
  <c r="G6" i="91" s="1"/>
  <c r="F8" i="91"/>
  <c r="F6" i="91" s="1"/>
  <c r="P43" i="91"/>
  <c r="P33" i="91"/>
  <c r="P21" i="91"/>
  <c r="P18" i="91" s="1"/>
  <c r="D18" i="91"/>
  <c r="D43" i="91"/>
  <c r="E18" i="91"/>
  <c r="P42" i="90"/>
  <c r="P8" i="90"/>
  <c r="P6" i="90" s="1"/>
  <c r="L18" i="90"/>
  <c r="F53" i="90"/>
  <c r="F11" i="90"/>
  <c r="F26" i="90"/>
  <c r="E26" i="90"/>
  <c r="G26" i="90"/>
  <c r="H26" i="90"/>
  <c r="I26" i="90"/>
  <c r="J26" i="90"/>
  <c r="K26" i="90"/>
  <c r="M26" i="90"/>
  <c r="N26" i="90"/>
  <c r="O26" i="90"/>
  <c r="D26" i="90"/>
  <c r="Q26" i="90"/>
  <c r="D38" i="90"/>
  <c r="E36" i="90"/>
  <c r="F36" i="90"/>
  <c r="G36" i="90"/>
  <c r="I36" i="90"/>
  <c r="J36" i="90"/>
  <c r="K36" i="90"/>
  <c r="M36" i="90"/>
  <c r="N36" i="90"/>
  <c r="O36" i="90"/>
  <c r="D36" i="90"/>
  <c r="Q56" i="90"/>
  <c r="O56" i="90"/>
  <c r="N56" i="90"/>
  <c r="M56" i="90"/>
  <c r="K56" i="90"/>
  <c r="J56" i="90"/>
  <c r="I56" i="90"/>
  <c r="H56" i="90"/>
  <c r="G56" i="90"/>
  <c r="F56" i="90"/>
  <c r="E56" i="90"/>
  <c r="D56" i="90"/>
  <c r="Q53" i="90"/>
  <c r="O53" i="90"/>
  <c r="N53" i="90"/>
  <c r="M53" i="90"/>
  <c r="K53" i="90"/>
  <c r="J53" i="90"/>
  <c r="I53" i="90"/>
  <c r="H53" i="90"/>
  <c r="G53" i="90"/>
  <c r="E53" i="90"/>
  <c r="D53" i="90"/>
  <c r="Q48" i="90"/>
  <c r="Q47" i="90" s="1"/>
  <c r="O47" i="90"/>
  <c r="N47" i="90"/>
  <c r="M47" i="90"/>
  <c r="K47" i="90"/>
  <c r="J47" i="90"/>
  <c r="I47" i="90"/>
  <c r="H47" i="90"/>
  <c r="G47" i="90"/>
  <c r="F47" i="90"/>
  <c r="E47" i="90"/>
  <c r="D47" i="90"/>
  <c r="O43" i="90"/>
  <c r="N43" i="90"/>
  <c r="M43" i="90"/>
  <c r="K43" i="90"/>
  <c r="J43" i="90"/>
  <c r="I43" i="90"/>
  <c r="H43" i="90"/>
  <c r="G43" i="90"/>
  <c r="F43" i="90"/>
  <c r="E43" i="90"/>
  <c r="D43" i="90"/>
  <c r="D42" i="90" s="1"/>
  <c r="O38" i="90"/>
  <c r="N38" i="90"/>
  <c r="M38" i="90"/>
  <c r="K38" i="90"/>
  <c r="J38" i="90"/>
  <c r="I38" i="90"/>
  <c r="H38" i="90"/>
  <c r="G38" i="90"/>
  <c r="F38" i="90"/>
  <c r="E38" i="90"/>
  <c r="Q36" i="90"/>
  <c r="O30" i="90"/>
  <c r="N30" i="90"/>
  <c r="M30" i="90"/>
  <c r="K30" i="90"/>
  <c r="J30" i="90"/>
  <c r="I30" i="90"/>
  <c r="H30" i="90"/>
  <c r="G30" i="90"/>
  <c r="F30" i="90"/>
  <c r="E30" i="90"/>
  <c r="D30" i="90"/>
  <c r="Q24" i="90"/>
  <c r="O24" i="90"/>
  <c r="N24" i="90"/>
  <c r="M24" i="90"/>
  <c r="K24" i="90"/>
  <c r="J24" i="90"/>
  <c r="I24" i="90"/>
  <c r="H24" i="90"/>
  <c r="G24" i="90"/>
  <c r="F24" i="90"/>
  <c r="E24" i="90"/>
  <c r="D24" i="90"/>
  <c r="O21" i="90"/>
  <c r="N21" i="90"/>
  <c r="M21" i="90"/>
  <c r="K21" i="90"/>
  <c r="J21" i="90"/>
  <c r="J19" i="90" s="1"/>
  <c r="I21" i="90"/>
  <c r="I19" i="90" s="1"/>
  <c r="H21" i="90"/>
  <c r="H19" i="90" s="1"/>
  <c r="G21" i="90"/>
  <c r="G19" i="90" s="1"/>
  <c r="F21" i="90"/>
  <c r="F19" i="90" s="1"/>
  <c r="E21" i="90"/>
  <c r="E19" i="90" s="1"/>
  <c r="D21" i="90"/>
  <c r="D19" i="90" s="1"/>
  <c r="Q19" i="90"/>
  <c r="O19" i="90"/>
  <c r="N19" i="90"/>
  <c r="M19" i="90"/>
  <c r="K19" i="90"/>
  <c r="Q16" i="90"/>
  <c r="O11" i="90"/>
  <c r="N11" i="90"/>
  <c r="M11" i="90"/>
  <c r="K11" i="90"/>
  <c r="J11" i="90"/>
  <c r="I11" i="90"/>
  <c r="H11" i="90"/>
  <c r="G11" i="90"/>
  <c r="E11" i="90"/>
  <c r="D11" i="90"/>
  <c r="M9" i="43"/>
  <c r="M7" i="43" s="1"/>
  <c r="P14" i="43"/>
  <c r="P15" i="43"/>
  <c r="P16" i="43"/>
  <c r="P17" i="43"/>
  <c r="P18" i="43"/>
  <c r="P19" i="43"/>
  <c r="P20" i="43"/>
  <c r="P13" i="43"/>
  <c r="E12" i="43"/>
  <c r="F12" i="43"/>
  <c r="G12" i="43"/>
  <c r="H12" i="43"/>
  <c r="I12" i="43"/>
  <c r="J12" i="43"/>
  <c r="K12" i="43"/>
  <c r="L12" i="43"/>
  <c r="M12" i="43"/>
  <c r="N12" i="43"/>
  <c r="O12" i="43"/>
  <c r="P12" i="43"/>
  <c r="D12" i="43"/>
  <c r="K22" i="43"/>
  <c r="P25" i="43"/>
  <c r="P26" i="43"/>
  <c r="P27" i="43"/>
  <c r="P24" i="43"/>
  <c r="E23" i="43"/>
  <c r="E22" i="43" s="1"/>
  <c r="E9" i="43" s="1"/>
  <c r="E7" i="43" s="1"/>
  <c r="F23" i="43"/>
  <c r="G23" i="43"/>
  <c r="H23" i="43"/>
  <c r="I23" i="43"/>
  <c r="J23" i="43"/>
  <c r="J22" i="43" s="1"/>
  <c r="J9" i="43" s="1"/>
  <c r="J7" i="43" s="1"/>
  <c r="K23" i="43"/>
  <c r="L23" i="43"/>
  <c r="L22" i="43" s="1"/>
  <c r="M23" i="43"/>
  <c r="M22" i="43" s="1"/>
  <c r="N23" i="43"/>
  <c r="O23" i="43"/>
  <c r="D23" i="43"/>
  <c r="P30" i="43"/>
  <c r="P28" i="43" s="1"/>
  <c r="P31" i="43"/>
  <c r="P32" i="43"/>
  <c r="P29" i="43"/>
  <c r="E28" i="43"/>
  <c r="F28" i="43"/>
  <c r="G28" i="43"/>
  <c r="H28" i="43"/>
  <c r="I28" i="43"/>
  <c r="J28" i="43"/>
  <c r="K28" i="43"/>
  <c r="L28" i="43"/>
  <c r="M28" i="43"/>
  <c r="N28" i="43"/>
  <c r="O28" i="43"/>
  <c r="D28" i="43"/>
  <c r="P35" i="43"/>
  <c r="P36" i="43"/>
  <c r="P37" i="43"/>
  <c r="P34" i="43"/>
  <c r="E33" i="43"/>
  <c r="F33" i="43"/>
  <c r="G33" i="43"/>
  <c r="H33" i="43"/>
  <c r="I33" i="43"/>
  <c r="J33" i="43"/>
  <c r="K33" i="43"/>
  <c r="L33" i="43"/>
  <c r="M33" i="43"/>
  <c r="N33" i="43"/>
  <c r="O33" i="43"/>
  <c r="P33" i="43"/>
  <c r="D33" i="43"/>
  <c r="P40" i="43"/>
  <c r="P41" i="43"/>
  <c r="P42" i="43"/>
  <c r="P39" i="43"/>
  <c r="E38" i="43"/>
  <c r="F38" i="43"/>
  <c r="G38" i="43"/>
  <c r="H38" i="43"/>
  <c r="I38" i="43"/>
  <c r="J38" i="43"/>
  <c r="K38" i="43"/>
  <c r="L38" i="43"/>
  <c r="M38" i="43"/>
  <c r="N38" i="43"/>
  <c r="O38" i="43"/>
  <c r="D38" i="43"/>
  <c r="P49" i="43"/>
  <c r="P50" i="43"/>
  <c r="P48" i="43"/>
  <c r="E47" i="43"/>
  <c r="F47" i="43"/>
  <c r="G47" i="43"/>
  <c r="H47" i="43"/>
  <c r="I47" i="43"/>
  <c r="J47" i="43"/>
  <c r="K47" i="43"/>
  <c r="L47" i="43"/>
  <c r="M47" i="43"/>
  <c r="N47" i="43"/>
  <c r="O47" i="43"/>
  <c r="D47" i="43"/>
  <c r="P45" i="43"/>
  <c r="P46" i="43"/>
  <c r="P44" i="43"/>
  <c r="E43" i="43"/>
  <c r="F43" i="43"/>
  <c r="G43" i="43"/>
  <c r="H43" i="43"/>
  <c r="I43" i="43"/>
  <c r="J43" i="43"/>
  <c r="K43" i="43"/>
  <c r="L43" i="43"/>
  <c r="M43" i="43"/>
  <c r="N43" i="43"/>
  <c r="O43" i="43"/>
  <c r="P43" i="43"/>
  <c r="D43" i="43"/>
  <c r="P70" i="25"/>
  <c r="P68" i="24"/>
  <c r="P63" i="9"/>
  <c r="P71" i="40"/>
  <c r="P70" i="41"/>
  <c r="P62" i="43"/>
  <c r="M52" i="43"/>
  <c r="P55" i="43"/>
  <c r="P54" i="43" s="1"/>
  <c r="P52" i="43" s="1"/>
  <c r="E54" i="43"/>
  <c r="E52" i="43" s="1"/>
  <c r="F54" i="43"/>
  <c r="F52" i="43" s="1"/>
  <c r="G54" i="43"/>
  <c r="G52" i="43" s="1"/>
  <c r="H54" i="43"/>
  <c r="H52" i="43" s="1"/>
  <c r="I54" i="43"/>
  <c r="I52" i="43" s="1"/>
  <c r="J54" i="43"/>
  <c r="J52" i="43" s="1"/>
  <c r="K54" i="43"/>
  <c r="K52" i="43" s="1"/>
  <c r="L54" i="43"/>
  <c r="L52" i="43" s="1"/>
  <c r="L9" i="43" s="1"/>
  <c r="L7" i="43" s="1"/>
  <c r="M54" i="43"/>
  <c r="N54" i="43"/>
  <c r="N52" i="43" s="1"/>
  <c r="O54" i="43"/>
  <c r="O52" i="43" s="1"/>
  <c r="D54" i="43"/>
  <c r="D52" i="43" s="1"/>
  <c r="E57" i="43"/>
  <c r="F57" i="43"/>
  <c r="G57" i="43"/>
  <c r="H57" i="43"/>
  <c r="I57" i="43"/>
  <c r="J57" i="43"/>
  <c r="K57" i="43"/>
  <c r="L57" i="43"/>
  <c r="M57" i="43"/>
  <c r="N57" i="43"/>
  <c r="O57" i="43"/>
  <c r="D57" i="43"/>
  <c r="P60" i="43"/>
  <c r="P59" i="43"/>
  <c r="P57" i="43" s="1"/>
  <c r="P40" i="42"/>
  <c r="P41" i="42"/>
  <c r="P42" i="42"/>
  <c r="P39" i="42"/>
  <c r="P38" i="42" s="1"/>
  <c r="E38" i="42"/>
  <c r="F38" i="42"/>
  <c r="G38" i="42"/>
  <c r="H38" i="42"/>
  <c r="I38" i="42"/>
  <c r="J38" i="42"/>
  <c r="K38" i="42"/>
  <c r="L38" i="42"/>
  <c r="M38" i="42"/>
  <c r="N38" i="42"/>
  <c r="O38" i="42"/>
  <c r="D38" i="42"/>
  <c r="P64" i="42"/>
  <c r="P35" i="42"/>
  <c r="P36" i="42"/>
  <c r="P37" i="42"/>
  <c r="P34" i="42"/>
  <c r="J55" i="41"/>
  <c r="K55" i="41"/>
  <c r="L55" i="41"/>
  <c r="D34" i="41"/>
  <c r="H21" i="40"/>
  <c r="E33" i="42"/>
  <c r="F33" i="42"/>
  <c r="G33" i="42"/>
  <c r="H33" i="42"/>
  <c r="I33" i="42"/>
  <c r="J33" i="42"/>
  <c r="K33" i="42"/>
  <c r="L33" i="42"/>
  <c r="M33" i="42"/>
  <c r="N33" i="42"/>
  <c r="O33" i="42"/>
  <c r="D33" i="42"/>
  <c r="P30" i="42"/>
  <c r="P31" i="42"/>
  <c r="P32" i="42"/>
  <c r="P29" i="42"/>
  <c r="E28" i="42"/>
  <c r="F28" i="42"/>
  <c r="G28" i="42"/>
  <c r="H28" i="42"/>
  <c r="I28" i="42"/>
  <c r="J28" i="42"/>
  <c r="K28" i="42"/>
  <c r="L28" i="42"/>
  <c r="M28" i="42"/>
  <c r="N28" i="42"/>
  <c r="O28" i="42"/>
  <c r="D28" i="42"/>
  <c r="P25" i="42"/>
  <c r="P26" i="42"/>
  <c r="P27" i="42"/>
  <c r="P24" i="42"/>
  <c r="E23" i="42"/>
  <c r="F23" i="42"/>
  <c r="G23" i="42"/>
  <c r="H23" i="42"/>
  <c r="I23" i="42"/>
  <c r="J23" i="42"/>
  <c r="K23" i="42"/>
  <c r="L23" i="42"/>
  <c r="M23" i="42"/>
  <c r="N23" i="42"/>
  <c r="O23" i="42"/>
  <c r="D23" i="42"/>
  <c r="E12" i="42"/>
  <c r="F12" i="42"/>
  <c r="G12" i="42"/>
  <c r="H12" i="42"/>
  <c r="I12" i="42"/>
  <c r="J12" i="42"/>
  <c r="K12" i="42"/>
  <c r="L12" i="42"/>
  <c r="M12" i="42"/>
  <c r="N12" i="42"/>
  <c r="O12" i="42"/>
  <c r="D12" i="42"/>
  <c r="P14" i="42"/>
  <c r="P15" i="42"/>
  <c r="P16" i="42"/>
  <c r="P17" i="42"/>
  <c r="P18" i="42"/>
  <c r="P19" i="42"/>
  <c r="P20" i="42"/>
  <c r="P13" i="42"/>
  <c r="P44" i="42"/>
  <c r="P43" i="42" s="1"/>
  <c r="E43" i="42"/>
  <c r="F43" i="42"/>
  <c r="G43" i="42"/>
  <c r="H43" i="42"/>
  <c r="I43" i="42"/>
  <c r="J43" i="42"/>
  <c r="K43" i="42"/>
  <c r="L43" i="42"/>
  <c r="M43" i="42"/>
  <c r="N43" i="42"/>
  <c r="O43" i="42"/>
  <c r="D43" i="42"/>
  <c r="P46" i="42"/>
  <c r="P47" i="42"/>
  <c r="E45" i="42"/>
  <c r="F45" i="42"/>
  <c r="G45" i="42"/>
  <c r="H45" i="42"/>
  <c r="I45" i="42"/>
  <c r="J45" i="42"/>
  <c r="K45" i="42"/>
  <c r="L45" i="42"/>
  <c r="M45" i="42"/>
  <c r="N45" i="42"/>
  <c r="O45" i="42"/>
  <c r="D45" i="42"/>
  <c r="P53" i="42"/>
  <c r="P54" i="42"/>
  <c r="P55" i="42"/>
  <c r="P56" i="42"/>
  <c r="P57" i="42"/>
  <c r="P52" i="42"/>
  <c r="E51" i="42"/>
  <c r="E49" i="42" s="1"/>
  <c r="F51" i="42"/>
  <c r="F49" i="42" s="1"/>
  <c r="G51" i="42"/>
  <c r="G49" i="42" s="1"/>
  <c r="H51" i="42"/>
  <c r="H49" i="42" s="1"/>
  <c r="I51" i="42"/>
  <c r="I49" i="42" s="1"/>
  <c r="J51" i="42"/>
  <c r="J49" i="42" s="1"/>
  <c r="K51" i="42"/>
  <c r="K49" i="42" s="1"/>
  <c r="L51" i="42"/>
  <c r="L49" i="42" s="1"/>
  <c r="M51" i="42"/>
  <c r="M49" i="42" s="1"/>
  <c r="N51" i="42"/>
  <c r="N49" i="42" s="1"/>
  <c r="O51" i="42"/>
  <c r="O49" i="42" s="1"/>
  <c r="D51" i="42"/>
  <c r="D49" i="42" s="1"/>
  <c r="P62" i="42"/>
  <c r="P61" i="42"/>
  <c r="E59" i="42"/>
  <c r="F59" i="42"/>
  <c r="G59" i="42"/>
  <c r="H59" i="42"/>
  <c r="I59" i="42"/>
  <c r="J59" i="42"/>
  <c r="K59" i="42"/>
  <c r="L59" i="42"/>
  <c r="M59" i="42"/>
  <c r="N59" i="42"/>
  <c r="O59" i="42"/>
  <c r="D59" i="42"/>
  <c r="P60" i="41"/>
  <c r="P61" i="41"/>
  <c r="P57" i="41" s="1"/>
  <c r="P55" i="41" s="1"/>
  <c r="P62" i="41"/>
  <c r="P63" i="41"/>
  <c r="P59" i="41"/>
  <c r="E57" i="41"/>
  <c r="E55" i="41" s="1"/>
  <c r="F57" i="41"/>
  <c r="F55" i="41" s="1"/>
  <c r="G57" i="41"/>
  <c r="G55" i="41" s="1"/>
  <c r="H57" i="41"/>
  <c r="H55" i="41" s="1"/>
  <c r="I57" i="41"/>
  <c r="I55" i="41" s="1"/>
  <c r="J57" i="41"/>
  <c r="K57" i="41"/>
  <c r="L57" i="41"/>
  <c r="M57" i="41"/>
  <c r="M55" i="41" s="1"/>
  <c r="N57" i="41"/>
  <c r="N55" i="41" s="1"/>
  <c r="O57" i="41"/>
  <c r="O55" i="41" s="1"/>
  <c r="D57" i="41"/>
  <c r="D55" i="41" s="1"/>
  <c r="E65" i="41"/>
  <c r="F65" i="41"/>
  <c r="G65" i="41"/>
  <c r="H65" i="41"/>
  <c r="I65" i="41"/>
  <c r="J65" i="41"/>
  <c r="K65" i="41"/>
  <c r="L65" i="41"/>
  <c r="M65" i="41"/>
  <c r="N65" i="41"/>
  <c r="O65" i="41"/>
  <c r="P65" i="41"/>
  <c r="D65" i="41"/>
  <c r="P23" i="41"/>
  <c r="P24" i="41"/>
  <c r="P25" i="41"/>
  <c r="P22" i="41"/>
  <c r="P21" i="41" s="1"/>
  <c r="E21" i="41"/>
  <c r="E20" i="41" s="1"/>
  <c r="F21" i="41"/>
  <c r="F20" i="41" s="1"/>
  <c r="F9" i="41" s="1"/>
  <c r="F7" i="41" s="1"/>
  <c r="G21" i="41"/>
  <c r="H21" i="41"/>
  <c r="I21" i="41"/>
  <c r="J21" i="41"/>
  <c r="K21" i="41"/>
  <c r="K20" i="41" s="1"/>
  <c r="K9" i="41" s="1"/>
  <c r="K7" i="41" s="1"/>
  <c r="L21" i="41"/>
  <c r="L20" i="41" s="1"/>
  <c r="M21" i="41"/>
  <c r="M20" i="41" s="1"/>
  <c r="N21" i="41"/>
  <c r="N20" i="41" s="1"/>
  <c r="O21" i="41"/>
  <c r="D21" i="41"/>
  <c r="P28" i="41"/>
  <c r="P29" i="41"/>
  <c r="P27" i="41"/>
  <c r="P26" i="41" s="1"/>
  <c r="E26" i="41"/>
  <c r="F26" i="41"/>
  <c r="G26" i="41"/>
  <c r="H26" i="41"/>
  <c r="I26" i="41"/>
  <c r="J26" i="41"/>
  <c r="K26" i="41"/>
  <c r="L26" i="41"/>
  <c r="M26" i="41"/>
  <c r="N26" i="41"/>
  <c r="O26" i="41"/>
  <c r="D26" i="41"/>
  <c r="P32" i="41"/>
  <c r="P33" i="41"/>
  <c r="P31" i="41"/>
  <c r="E30" i="41"/>
  <c r="F30" i="41"/>
  <c r="G30" i="41"/>
  <c r="H30" i="41"/>
  <c r="I30" i="41"/>
  <c r="J30" i="41"/>
  <c r="K30" i="41"/>
  <c r="L30" i="41"/>
  <c r="M30" i="41"/>
  <c r="N30" i="41"/>
  <c r="O30" i="41"/>
  <c r="D30" i="41"/>
  <c r="P36" i="41"/>
  <c r="P37" i="41"/>
  <c r="P38" i="41"/>
  <c r="P35" i="41"/>
  <c r="P34" i="41" s="1"/>
  <c r="E34" i="41"/>
  <c r="F34" i="41"/>
  <c r="G34" i="41"/>
  <c r="H34" i="41"/>
  <c r="I34" i="41"/>
  <c r="J34" i="41"/>
  <c r="K34" i="41"/>
  <c r="L34" i="41"/>
  <c r="M34" i="41"/>
  <c r="N34" i="41"/>
  <c r="O34" i="41"/>
  <c r="P41" i="41"/>
  <c r="P42" i="41"/>
  <c r="P40" i="41"/>
  <c r="E39" i="41"/>
  <c r="F39" i="41"/>
  <c r="G39" i="41"/>
  <c r="H39" i="41"/>
  <c r="I39" i="41"/>
  <c r="J39" i="41"/>
  <c r="K39" i="41"/>
  <c r="L39" i="41"/>
  <c r="M39" i="41"/>
  <c r="N39" i="41"/>
  <c r="O39" i="41"/>
  <c r="D39" i="41"/>
  <c r="P45" i="41"/>
  <c r="P46" i="41"/>
  <c r="P47" i="41"/>
  <c r="E43" i="41"/>
  <c r="F43" i="41"/>
  <c r="G43" i="41"/>
  <c r="H43" i="41"/>
  <c r="I43" i="41"/>
  <c r="J43" i="41"/>
  <c r="K43" i="41"/>
  <c r="L43" i="41"/>
  <c r="M43" i="41"/>
  <c r="N43" i="41"/>
  <c r="O43" i="41"/>
  <c r="D43" i="41"/>
  <c r="E48" i="41"/>
  <c r="F48" i="41"/>
  <c r="G48" i="41"/>
  <c r="H48" i="41"/>
  <c r="I48" i="41"/>
  <c r="J48" i="41"/>
  <c r="K48" i="41"/>
  <c r="L48" i="41"/>
  <c r="M48" i="41"/>
  <c r="N48" i="41"/>
  <c r="O48" i="41"/>
  <c r="D48" i="41"/>
  <c r="P50" i="41"/>
  <c r="P51" i="41"/>
  <c r="P49" i="41"/>
  <c r="P48" i="41" s="1"/>
  <c r="P44" i="41"/>
  <c r="P53" i="41"/>
  <c r="E52" i="41"/>
  <c r="F52" i="41"/>
  <c r="G52" i="41"/>
  <c r="H52" i="41"/>
  <c r="I52" i="41"/>
  <c r="J52" i="41"/>
  <c r="K52" i="41"/>
  <c r="L52" i="41"/>
  <c r="M52" i="41"/>
  <c r="N52" i="41"/>
  <c r="O52" i="41"/>
  <c r="P52" i="41"/>
  <c r="D52" i="41"/>
  <c r="P14" i="41"/>
  <c r="P15" i="41"/>
  <c r="P16" i="41"/>
  <c r="P17" i="41"/>
  <c r="P18" i="41"/>
  <c r="P13" i="41"/>
  <c r="E12" i="41"/>
  <c r="F12" i="41"/>
  <c r="G12" i="41"/>
  <c r="H12" i="41"/>
  <c r="I12" i="41"/>
  <c r="J12" i="41"/>
  <c r="K12" i="41"/>
  <c r="L12" i="41"/>
  <c r="M12" i="41"/>
  <c r="N12" i="41"/>
  <c r="O12" i="41"/>
  <c r="D12" i="41"/>
  <c r="H9" i="40"/>
  <c r="H7" i="40" s="1"/>
  <c r="P14" i="40"/>
  <c r="P15" i="40"/>
  <c r="P16" i="40"/>
  <c r="P17" i="40"/>
  <c r="P18" i="40"/>
  <c r="P19" i="40"/>
  <c r="P13" i="40"/>
  <c r="E12" i="40"/>
  <c r="F12" i="40"/>
  <c r="G12" i="40"/>
  <c r="H12" i="40"/>
  <c r="I12" i="40"/>
  <c r="J12" i="40"/>
  <c r="K12" i="40"/>
  <c r="L12" i="40"/>
  <c r="M12" i="40"/>
  <c r="N12" i="40"/>
  <c r="O12" i="40"/>
  <c r="D12" i="40"/>
  <c r="D51" i="40"/>
  <c r="O51" i="40"/>
  <c r="N51" i="40"/>
  <c r="M51" i="40"/>
  <c r="L51" i="40"/>
  <c r="K51" i="40"/>
  <c r="J51" i="40"/>
  <c r="I51" i="40"/>
  <c r="H51" i="40"/>
  <c r="G51" i="40"/>
  <c r="F51" i="40"/>
  <c r="E51" i="40"/>
  <c r="D46" i="40"/>
  <c r="O46" i="40"/>
  <c r="N46" i="40"/>
  <c r="M46" i="40"/>
  <c r="L46" i="40"/>
  <c r="K46" i="40"/>
  <c r="J46" i="40"/>
  <c r="I46" i="40"/>
  <c r="I21" i="40" s="1"/>
  <c r="H46" i="40"/>
  <c r="G46" i="40"/>
  <c r="F46" i="40"/>
  <c r="E46" i="40"/>
  <c r="D41" i="40"/>
  <c r="E41" i="40"/>
  <c r="F41" i="40"/>
  <c r="G41" i="40"/>
  <c r="H41" i="40"/>
  <c r="I41" i="40"/>
  <c r="J41" i="40"/>
  <c r="K41" i="40"/>
  <c r="L41" i="40"/>
  <c r="M41" i="40"/>
  <c r="N41" i="40"/>
  <c r="O41" i="40"/>
  <c r="D36" i="40"/>
  <c r="O36" i="40"/>
  <c r="N36" i="40"/>
  <c r="M36" i="40"/>
  <c r="L36" i="40"/>
  <c r="K36" i="40"/>
  <c r="J36" i="40"/>
  <c r="I36" i="40"/>
  <c r="H36" i="40"/>
  <c r="G36" i="40"/>
  <c r="F36" i="40"/>
  <c r="E36" i="40"/>
  <c r="E31" i="40"/>
  <c r="F31" i="40"/>
  <c r="G31" i="40"/>
  <c r="H31" i="40"/>
  <c r="I31" i="40"/>
  <c r="J31" i="40"/>
  <c r="K31" i="40"/>
  <c r="L31" i="40"/>
  <c r="M31" i="40"/>
  <c r="N31" i="40"/>
  <c r="O31" i="40"/>
  <c r="D31" i="40"/>
  <c r="E27" i="40"/>
  <c r="F27" i="40"/>
  <c r="G27" i="40"/>
  <c r="H27" i="40"/>
  <c r="I27" i="40"/>
  <c r="J27" i="40"/>
  <c r="K27" i="40"/>
  <c r="L27" i="40"/>
  <c r="M27" i="40"/>
  <c r="N27" i="40"/>
  <c r="O27" i="40"/>
  <c r="D27" i="40"/>
  <c r="P33" i="40"/>
  <c r="P34" i="40"/>
  <c r="P35" i="40"/>
  <c r="P38" i="40"/>
  <c r="P39" i="40"/>
  <c r="P40" i="40"/>
  <c r="P43" i="40"/>
  <c r="P44" i="40"/>
  <c r="P45" i="40"/>
  <c r="P48" i="40"/>
  <c r="P49" i="40"/>
  <c r="P50" i="40"/>
  <c r="P53" i="40"/>
  <c r="P54" i="40"/>
  <c r="P55" i="40"/>
  <c r="P52" i="40"/>
  <c r="P51" i="40" s="1"/>
  <c r="P47" i="40"/>
  <c r="P46" i="40" s="1"/>
  <c r="P42" i="40"/>
  <c r="P41" i="40" s="1"/>
  <c r="P37" i="40"/>
  <c r="P36" i="40" s="1"/>
  <c r="P32" i="40"/>
  <c r="P31" i="40" s="1"/>
  <c r="P29" i="40"/>
  <c r="P30" i="40"/>
  <c r="P28" i="40"/>
  <c r="P27" i="40" s="1"/>
  <c r="P24" i="40"/>
  <c r="P22" i="40" s="1"/>
  <c r="P21" i="40" s="1"/>
  <c r="P25" i="40"/>
  <c r="P26" i="40"/>
  <c r="P23" i="40"/>
  <c r="E22" i="40"/>
  <c r="E21" i="40" s="1"/>
  <c r="F22" i="40"/>
  <c r="G22" i="40"/>
  <c r="H22" i="40"/>
  <c r="I22" i="40"/>
  <c r="J22" i="40"/>
  <c r="K22" i="40"/>
  <c r="K21" i="40" s="1"/>
  <c r="L22" i="40"/>
  <c r="M22" i="40"/>
  <c r="M21" i="40" s="1"/>
  <c r="N22" i="40"/>
  <c r="O22" i="40"/>
  <c r="D22" i="40"/>
  <c r="D21" i="40" s="1"/>
  <c r="D9" i="40" s="1"/>
  <c r="D7" i="40" s="1"/>
  <c r="P69" i="40"/>
  <c r="P66" i="40" s="1"/>
  <c r="P68" i="40"/>
  <c r="E66" i="40"/>
  <c r="F66" i="40"/>
  <c r="G66" i="40"/>
  <c r="H66" i="40"/>
  <c r="I66" i="40"/>
  <c r="J66" i="40"/>
  <c r="K66" i="40"/>
  <c r="L66" i="40"/>
  <c r="M66" i="40"/>
  <c r="N66" i="40"/>
  <c r="O66" i="40"/>
  <c r="D66" i="40"/>
  <c r="F57" i="40"/>
  <c r="G57" i="40"/>
  <c r="O57" i="40"/>
  <c r="P57" i="40"/>
  <c r="D57" i="40"/>
  <c r="E59" i="40"/>
  <c r="E57" i="40" s="1"/>
  <c r="F59" i="40"/>
  <c r="G59" i="40"/>
  <c r="H59" i="40"/>
  <c r="H57" i="40" s="1"/>
  <c r="I59" i="40"/>
  <c r="I57" i="40" s="1"/>
  <c r="J59" i="40"/>
  <c r="J57" i="40" s="1"/>
  <c r="K59" i="40"/>
  <c r="K57" i="40" s="1"/>
  <c r="L59" i="40"/>
  <c r="L57" i="40" s="1"/>
  <c r="M59" i="40"/>
  <c r="M57" i="40" s="1"/>
  <c r="N59" i="40"/>
  <c r="N57" i="40" s="1"/>
  <c r="O59" i="40"/>
  <c r="P59" i="40"/>
  <c r="D59" i="40"/>
  <c r="E45" i="9"/>
  <c r="F45" i="9"/>
  <c r="G45" i="9"/>
  <c r="H45" i="9"/>
  <c r="I45" i="9"/>
  <c r="J45" i="9"/>
  <c r="K45" i="9"/>
  <c r="L45" i="9"/>
  <c r="M45" i="9"/>
  <c r="N45" i="9"/>
  <c r="O45" i="9"/>
  <c r="D45" i="9"/>
  <c r="E41" i="9"/>
  <c r="F41" i="9"/>
  <c r="G41" i="9"/>
  <c r="H41" i="9"/>
  <c r="I41" i="9"/>
  <c r="J41" i="9"/>
  <c r="K41" i="9"/>
  <c r="L41" i="9"/>
  <c r="M41" i="9"/>
  <c r="N41" i="9"/>
  <c r="O41" i="9"/>
  <c r="D41" i="9"/>
  <c r="P43" i="9"/>
  <c r="P44" i="9"/>
  <c r="P47" i="9"/>
  <c r="P48" i="9"/>
  <c r="P46" i="9"/>
  <c r="P42" i="9"/>
  <c r="P39" i="9"/>
  <c r="P40" i="9"/>
  <c r="P38" i="9"/>
  <c r="E33" i="9"/>
  <c r="E18" i="9" s="1"/>
  <c r="F33" i="9"/>
  <c r="F18" i="9" s="1"/>
  <c r="G33" i="9"/>
  <c r="H33" i="9"/>
  <c r="I33" i="9"/>
  <c r="J33" i="9"/>
  <c r="K33" i="9"/>
  <c r="L33" i="9"/>
  <c r="M33" i="9"/>
  <c r="M18" i="9" s="1"/>
  <c r="N33" i="9"/>
  <c r="N18" i="9" s="1"/>
  <c r="O33" i="9"/>
  <c r="O18" i="9" s="1"/>
  <c r="O9" i="9" s="1"/>
  <c r="O7" i="9" s="1"/>
  <c r="D33" i="9"/>
  <c r="P35" i="9"/>
  <c r="P36" i="9"/>
  <c r="P34" i="9"/>
  <c r="P33" i="9" s="1"/>
  <c r="E37" i="9"/>
  <c r="F37" i="9"/>
  <c r="G37" i="9"/>
  <c r="H37" i="9"/>
  <c r="I37" i="9"/>
  <c r="J37" i="9"/>
  <c r="K37" i="9"/>
  <c r="L37" i="9"/>
  <c r="M37" i="9"/>
  <c r="N37" i="9"/>
  <c r="O37" i="9"/>
  <c r="D37" i="9"/>
  <c r="P31" i="9"/>
  <c r="P32" i="9"/>
  <c r="P30" i="9"/>
  <c r="E29" i="9"/>
  <c r="F29" i="9"/>
  <c r="G29" i="9"/>
  <c r="H29" i="9"/>
  <c r="I29" i="9"/>
  <c r="J29" i="9"/>
  <c r="K29" i="9"/>
  <c r="L29" i="9"/>
  <c r="M29" i="9"/>
  <c r="N29" i="9"/>
  <c r="O29" i="9"/>
  <c r="D29" i="9"/>
  <c r="P26" i="9"/>
  <c r="P24" i="9" s="1"/>
  <c r="P27" i="9"/>
  <c r="P28" i="9"/>
  <c r="P25" i="9"/>
  <c r="E24" i="9"/>
  <c r="F24" i="9"/>
  <c r="G24" i="9"/>
  <c r="H24" i="9"/>
  <c r="I24" i="9"/>
  <c r="J24" i="9"/>
  <c r="K24" i="9"/>
  <c r="L24" i="9"/>
  <c r="M24" i="9"/>
  <c r="N24" i="9"/>
  <c r="O24" i="9"/>
  <c r="D24" i="9"/>
  <c r="P21" i="9"/>
  <c r="P19" i="9" s="1"/>
  <c r="P22" i="9"/>
  <c r="P23" i="9"/>
  <c r="P20" i="9"/>
  <c r="E19" i="9"/>
  <c r="F19" i="9"/>
  <c r="G19" i="9"/>
  <c r="G18" i="9" s="1"/>
  <c r="H19" i="9"/>
  <c r="I19" i="9"/>
  <c r="I18" i="9" s="1"/>
  <c r="J19" i="9"/>
  <c r="K19" i="9"/>
  <c r="L19" i="9"/>
  <c r="M19" i="9"/>
  <c r="N19" i="9"/>
  <c r="O19" i="9"/>
  <c r="D19" i="9"/>
  <c r="E50" i="9"/>
  <c r="E9" i="9" s="1"/>
  <c r="E7" i="9" s="1"/>
  <c r="F50" i="9"/>
  <c r="G50" i="9"/>
  <c r="H50" i="9"/>
  <c r="I50" i="9"/>
  <c r="J50" i="9"/>
  <c r="K50" i="9"/>
  <c r="L50" i="9"/>
  <c r="M50" i="9"/>
  <c r="M9" i="9" s="1"/>
  <c r="M7" i="9" s="1"/>
  <c r="N50" i="9"/>
  <c r="O50" i="9"/>
  <c r="P50" i="9"/>
  <c r="P54" i="9"/>
  <c r="P55" i="9"/>
  <c r="P56" i="9"/>
  <c r="P53" i="9"/>
  <c r="D52" i="9"/>
  <c r="D50" i="9" s="1"/>
  <c r="P61" i="9"/>
  <c r="P60" i="9"/>
  <c r="E58" i="9"/>
  <c r="F58" i="9"/>
  <c r="G58" i="9"/>
  <c r="H58" i="9"/>
  <c r="I58" i="9"/>
  <c r="J58" i="9"/>
  <c r="K58" i="9"/>
  <c r="L58" i="9"/>
  <c r="M58" i="9"/>
  <c r="N58" i="9"/>
  <c r="O58" i="9"/>
  <c r="D58" i="9"/>
  <c r="O9" i="24"/>
  <c r="O7" i="24" s="1"/>
  <c r="D59" i="24"/>
  <c r="P53" i="24"/>
  <c r="P54" i="24"/>
  <c r="P55" i="24"/>
  <c r="P52" i="24"/>
  <c r="P51" i="24" s="1"/>
  <c r="E51" i="24"/>
  <c r="F51" i="24"/>
  <c r="G51" i="24"/>
  <c r="H51" i="24"/>
  <c r="I51" i="24"/>
  <c r="J51" i="24"/>
  <c r="K51" i="24"/>
  <c r="L51" i="24"/>
  <c r="M51" i="24"/>
  <c r="N51" i="24"/>
  <c r="O51" i="24"/>
  <c r="D51" i="24"/>
  <c r="P49" i="24"/>
  <c r="P50" i="24"/>
  <c r="P48" i="24"/>
  <c r="E47" i="24"/>
  <c r="F47" i="24"/>
  <c r="G47" i="24"/>
  <c r="H47" i="24"/>
  <c r="I47" i="24"/>
  <c r="J47" i="24"/>
  <c r="K47" i="24"/>
  <c r="L47" i="24"/>
  <c r="M47" i="24"/>
  <c r="N47" i="24"/>
  <c r="O47" i="24"/>
  <c r="D47" i="24"/>
  <c r="P44" i="24"/>
  <c r="P45" i="24"/>
  <c r="P46" i="24"/>
  <c r="P43" i="24"/>
  <c r="P42" i="24" s="1"/>
  <c r="E42" i="24"/>
  <c r="F42" i="24"/>
  <c r="G42" i="24"/>
  <c r="H42" i="24"/>
  <c r="I42" i="24"/>
  <c r="J42" i="24"/>
  <c r="K42" i="24"/>
  <c r="L42" i="24"/>
  <c r="M42" i="24"/>
  <c r="N42" i="24"/>
  <c r="O42" i="24"/>
  <c r="D42" i="24"/>
  <c r="P40" i="24"/>
  <c r="P41" i="24"/>
  <c r="P39" i="24"/>
  <c r="P38" i="24" s="1"/>
  <c r="E38" i="24"/>
  <c r="F38" i="24"/>
  <c r="G38" i="24"/>
  <c r="H38" i="24"/>
  <c r="I38" i="24"/>
  <c r="J38" i="24"/>
  <c r="K38" i="24"/>
  <c r="L38" i="24"/>
  <c r="M38" i="24"/>
  <c r="N38" i="24"/>
  <c r="O38" i="24"/>
  <c r="D38" i="24"/>
  <c r="P35" i="24"/>
  <c r="P36" i="24"/>
  <c r="P37" i="24"/>
  <c r="P34" i="24"/>
  <c r="E33" i="24"/>
  <c r="F33" i="24"/>
  <c r="G33" i="24"/>
  <c r="H33" i="24"/>
  <c r="I33" i="24"/>
  <c r="J33" i="24"/>
  <c r="K33" i="24"/>
  <c r="L33" i="24"/>
  <c r="M33" i="24"/>
  <c r="N33" i="24"/>
  <c r="O33" i="24"/>
  <c r="D33" i="24"/>
  <c r="P30" i="24"/>
  <c r="P31" i="24"/>
  <c r="P32" i="24"/>
  <c r="P29" i="24"/>
  <c r="E28" i="24"/>
  <c r="F28" i="24"/>
  <c r="G28" i="24"/>
  <c r="H28" i="24"/>
  <c r="I28" i="24"/>
  <c r="J28" i="24"/>
  <c r="K28" i="24"/>
  <c r="L28" i="24"/>
  <c r="L17" i="24" s="1"/>
  <c r="L9" i="24" s="1"/>
  <c r="L7" i="24" s="1"/>
  <c r="M28" i="24"/>
  <c r="N28" i="24"/>
  <c r="O28" i="24"/>
  <c r="D28" i="24"/>
  <c r="P25" i="24"/>
  <c r="P26" i="24"/>
  <c r="P23" i="24" s="1"/>
  <c r="P27" i="24"/>
  <c r="P24" i="24"/>
  <c r="E23" i="24"/>
  <c r="F23" i="24"/>
  <c r="G23" i="24"/>
  <c r="H23" i="24"/>
  <c r="I23" i="24"/>
  <c r="J23" i="24"/>
  <c r="K23" i="24"/>
  <c r="L23" i="24"/>
  <c r="M23" i="24"/>
  <c r="N23" i="24"/>
  <c r="O23" i="24"/>
  <c r="D23" i="24"/>
  <c r="P20" i="24"/>
  <c r="P21" i="24"/>
  <c r="P22" i="24"/>
  <c r="P19" i="24"/>
  <c r="E18" i="24"/>
  <c r="F18" i="24"/>
  <c r="G18" i="24"/>
  <c r="G17" i="24" s="1"/>
  <c r="G9" i="24" s="1"/>
  <c r="G7" i="24" s="1"/>
  <c r="H18" i="24"/>
  <c r="H17" i="24" s="1"/>
  <c r="I18" i="24"/>
  <c r="I17" i="24" s="1"/>
  <c r="J18" i="24"/>
  <c r="J17" i="24" s="1"/>
  <c r="K18" i="24"/>
  <c r="K17" i="24" s="1"/>
  <c r="L18" i="24"/>
  <c r="M18" i="24"/>
  <c r="N18" i="24"/>
  <c r="O18" i="24"/>
  <c r="O17" i="24" s="1"/>
  <c r="P18" i="24"/>
  <c r="D18" i="24"/>
  <c r="P14" i="24"/>
  <c r="P12" i="24" s="1"/>
  <c r="P15" i="24"/>
  <c r="P13" i="24"/>
  <c r="E12" i="24"/>
  <c r="F12" i="24"/>
  <c r="G12" i="24"/>
  <c r="H12" i="24"/>
  <c r="H9" i="24" s="1"/>
  <c r="H7" i="24" s="1"/>
  <c r="I12" i="24"/>
  <c r="I9" i="24" s="1"/>
  <c r="I7" i="24" s="1"/>
  <c r="J12" i="24"/>
  <c r="J9" i="24" s="1"/>
  <c r="J7" i="24" s="1"/>
  <c r="K12" i="24"/>
  <c r="L12" i="24"/>
  <c r="M12" i="24"/>
  <c r="N12" i="24"/>
  <c r="O12" i="24"/>
  <c r="D12" i="24"/>
  <c r="D57" i="24"/>
  <c r="E59" i="24"/>
  <c r="E57" i="24" s="1"/>
  <c r="F59" i="24"/>
  <c r="F57" i="24" s="1"/>
  <c r="G59" i="24"/>
  <c r="G57" i="24" s="1"/>
  <c r="H59" i="24"/>
  <c r="H57" i="24" s="1"/>
  <c r="I59" i="24"/>
  <c r="I57" i="24" s="1"/>
  <c r="J59" i="24"/>
  <c r="J57" i="24" s="1"/>
  <c r="K59" i="24"/>
  <c r="K57" i="24" s="1"/>
  <c r="L59" i="24"/>
  <c r="L57" i="24" s="1"/>
  <c r="M59" i="24"/>
  <c r="M57" i="24" s="1"/>
  <c r="N59" i="24"/>
  <c r="N57" i="24" s="1"/>
  <c r="O59" i="24"/>
  <c r="O57" i="24" s="1"/>
  <c r="P61" i="24"/>
  <c r="P62" i="24"/>
  <c r="P60" i="24"/>
  <c r="E64" i="24"/>
  <c r="F64" i="24"/>
  <c r="G64" i="24"/>
  <c r="H64" i="24"/>
  <c r="I64" i="24"/>
  <c r="J64" i="24"/>
  <c r="K64" i="24"/>
  <c r="L64" i="24"/>
  <c r="M64" i="24"/>
  <c r="N64" i="24"/>
  <c r="O64" i="24"/>
  <c r="D64" i="24"/>
  <c r="P66" i="24"/>
  <c r="P64" i="24" s="1"/>
  <c r="P61" i="25"/>
  <c r="P60" i="25" s="1"/>
  <c r="P68" i="25"/>
  <c r="E66" i="25"/>
  <c r="F66" i="25"/>
  <c r="G66" i="25"/>
  <c r="H66" i="25"/>
  <c r="H9" i="25" s="1"/>
  <c r="H7" i="25" s="1"/>
  <c r="I66" i="25"/>
  <c r="J66" i="25"/>
  <c r="K66" i="25"/>
  <c r="L66" i="25"/>
  <c r="L9" i="25" s="1"/>
  <c r="L7" i="25" s="1"/>
  <c r="M66" i="25"/>
  <c r="N66" i="25"/>
  <c r="O66" i="25"/>
  <c r="P66" i="25"/>
  <c r="D66" i="25"/>
  <c r="J9" i="25"/>
  <c r="J7" i="25" s="1"/>
  <c r="K9" i="25"/>
  <c r="K7" i="25" s="1"/>
  <c r="M9" i="25"/>
  <c r="M7" i="25" s="1"/>
  <c r="P14" i="25"/>
  <c r="P15" i="25"/>
  <c r="P13" i="25"/>
  <c r="O12" i="25"/>
  <c r="O9" i="25" s="1"/>
  <c r="O7" i="25" s="1"/>
  <c r="N12" i="25"/>
  <c r="M12" i="25"/>
  <c r="L12" i="25"/>
  <c r="K12" i="25"/>
  <c r="J12" i="25"/>
  <c r="I12" i="25"/>
  <c r="H12" i="25"/>
  <c r="G12" i="25"/>
  <c r="F12" i="25"/>
  <c r="F9" i="25" s="1"/>
  <c r="F7" i="25" s="1"/>
  <c r="E12" i="25"/>
  <c r="D12" i="25"/>
  <c r="D17" i="25"/>
  <c r="D9" i="25" s="1"/>
  <c r="D7" i="25" s="1"/>
  <c r="P58" i="25"/>
  <c r="P62" i="25"/>
  <c r="P63" i="25"/>
  <c r="P64" i="25"/>
  <c r="E60" i="25"/>
  <c r="E55" i="25" s="1"/>
  <c r="F60" i="25"/>
  <c r="F55" i="25" s="1"/>
  <c r="G60" i="25"/>
  <c r="G55" i="25" s="1"/>
  <c r="H60" i="25"/>
  <c r="H55" i="25" s="1"/>
  <c r="I60" i="25"/>
  <c r="I55" i="25" s="1"/>
  <c r="J60" i="25"/>
  <c r="J55" i="25" s="1"/>
  <c r="K60" i="25"/>
  <c r="K55" i="25" s="1"/>
  <c r="L60" i="25"/>
  <c r="L55" i="25" s="1"/>
  <c r="M60" i="25"/>
  <c r="M55" i="25" s="1"/>
  <c r="N60" i="25"/>
  <c r="N55" i="25" s="1"/>
  <c r="O60" i="25"/>
  <c r="O55" i="25" s="1"/>
  <c r="D60" i="25"/>
  <c r="D55" i="25" s="1"/>
  <c r="P31" i="27"/>
  <c r="P32" i="27"/>
  <c r="P30" i="27"/>
  <c r="D12" i="27"/>
  <c r="P14" i="27"/>
  <c r="P12" i="27" s="1"/>
  <c r="P15" i="27"/>
  <c r="P13" i="27"/>
  <c r="E12" i="27"/>
  <c r="F12" i="27"/>
  <c r="G12" i="27"/>
  <c r="H12" i="27"/>
  <c r="I12" i="27"/>
  <c r="J12" i="27"/>
  <c r="K12" i="27"/>
  <c r="L12" i="27"/>
  <c r="M12" i="27"/>
  <c r="N12" i="27"/>
  <c r="O12" i="27"/>
  <c r="P20" i="27"/>
  <c r="P18" i="27" s="1"/>
  <c r="P21" i="27"/>
  <c r="P19" i="27"/>
  <c r="P35" i="27"/>
  <c r="P36" i="27"/>
  <c r="P37" i="27"/>
  <c r="P27" i="27"/>
  <c r="P28" i="27"/>
  <c r="P24" i="27"/>
  <c r="P22" i="27" s="1"/>
  <c r="P23" i="27"/>
  <c r="P26" i="27"/>
  <c r="P34" i="27"/>
  <c r="P40" i="27"/>
  <c r="P41" i="27"/>
  <c r="P39" i="27"/>
  <c r="P38" i="27" s="1"/>
  <c r="E33" i="27"/>
  <c r="F33" i="27"/>
  <c r="G33" i="27"/>
  <c r="H33" i="27"/>
  <c r="I33" i="27"/>
  <c r="J33" i="27"/>
  <c r="K33" i="27"/>
  <c r="L33" i="27"/>
  <c r="M33" i="27"/>
  <c r="N33" i="27"/>
  <c r="O33" i="27"/>
  <c r="D33" i="27"/>
  <c r="D29" i="27"/>
  <c r="D25" i="27"/>
  <c r="E22" i="27"/>
  <c r="F22" i="27"/>
  <c r="G22" i="27"/>
  <c r="H22" i="27"/>
  <c r="I22" i="27"/>
  <c r="J22" i="27"/>
  <c r="K22" i="27"/>
  <c r="L22" i="27"/>
  <c r="M22" i="27"/>
  <c r="N22" i="27"/>
  <c r="O22" i="27"/>
  <c r="O17" i="27" s="1"/>
  <c r="D22" i="27"/>
  <c r="D17" i="27" s="1"/>
  <c r="D18" i="27"/>
  <c r="O18" i="27"/>
  <c r="N18" i="27"/>
  <c r="M18" i="27"/>
  <c r="L18" i="27"/>
  <c r="K18" i="27"/>
  <c r="K17" i="27" s="1"/>
  <c r="J18" i="27"/>
  <c r="I18" i="27"/>
  <c r="I17" i="27" s="1"/>
  <c r="H18" i="27"/>
  <c r="G18" i="27"/>
  <c r="F18" i="27"/>
  <c r="E18" i="27"/>
  <c r="O25" i="27"/>
  <c r="N25" i="27"/>
  <c r="M25" i="27"/>
  <c r="L25" i="27"/>
  <c r="K25" i="27"/>
  <c r="J25" i="27"/>
  <c r="I25" i="27"/>
  <c r="H25" i="27"/>
  <c r="G25" i="27"/>
  <c r="F25" i="27"/>
  <c r="E25" i="27"/>
  <c r="O29" i="27"/>
  <c r="N29" i="27"/>
  <c r="M29" i="27"/>
  <c r="L29" i="27"/>
  <c r="K29" i="27"/>
  <c r="J29" i="27"/>
  <c r="I29" i="27"/>
  <c r="H29" i="27"/>
  <c r="G29" i="27"/>
  <c r="F29" i="27"/>
  <c r="E29" i="27"/>
  <c r="E38" i="27"/>
  <c r="F38" i="27"/>
  <c r="G38" i="27"/>
  <c r="H38" i="27"/>
  <c r="I38" i="27"/>
  <c r="J38" i="27"/>
  <c r="K38" i="27"/>
  <c r="L38" i="27"/>
  <c r="M38" i="27"/>
  <c r="N38" i="27"/>
  <c r="O38" i="27"/>
  <c r="D38" i="27"/>
  <c r="E45" i="27"/>
  <c r="F45" i="27"/>
  <c r="G45" i="27"/>
  <c r="H45" i="27"/>
  <c r="I45" i="27"/>
  <c r="J45" i="27"/>
  <c r="K45" i="27"/>
  <c r="L45" i="27"/>
  <c r="M45" i="27"/>
  <c r="N45" i="27"/>
  <c r="O45" i="27"/>
  <c r="D45" i="27"/>
  <c r="P47" i="27"/>
  <c r="P46" i="27"/>
  <c r="P51" i="27"/>
  <c r="P52" i="27"/>
  <c r="P53" i="27"/>
  <c r="P50" i="27"/>
  <c r="E49" i="27"/>
  <c r="F49" i="27"/>
  <c r="G49" i="27"/>
  <c r="H49" i="27"/>
  <c r="I49" i="27"/>
  <c r="J49" i="27"/>
  <c r="K49" i="27"/>
  <c r="L49" i="27"/>
  <c r="M49" i="27"/>
  <c r="N49" i="27"/>
  <c r="O49" i="27"/>
  <c r="D49" i="27"/>
  <c r="E55" i="27"/>
  <c r="F55" i="27"/>
  <c r="G55" i="27"/>
  <c r="H55" i="27"/>
  <c r="I55" i="27"/>
  <c r="J55" i="27"/>
  <c r="K55" i="27"/>
  <c r="L55" i="27"/>
  <c r="M55" i="27"/>
  <c r="N55" i="27"/>
  <c r="O55" i="27"/>
  <c r="D55" i="27"/>
  <c r="P57" i="27"/>
  <c r="P55" i="27" s="1"/>
  <c r="P14" i="28"/>
  <c r="P15" i="28"/>
  <c r="P13" i="28"/>
  <c r="E12" i="28"/>
  <c r="F12" i="28"/>
  <c r="G12" i="28"/>
  <c r="H12" i="28"/>
  <c r="I12" i="28"/>
  <c r="J12" i="28"/>
  <c r="K12" i="28"/>
  <c r="L12" i="28"/>
  <c r="M12" i="28"/>
  <c r="N12" i="28"/>
  <c r="O12" i="28"/>
  <c r="D12" i="28"/>
  <c r="D45" i="28"/>
  <c r="D40" i="28"/>
  <c r="E35" i="28"/>
  <c r="F35" i="28"/>
  <c r="G35" i="28"/>
  <c r="H35" i="28"/>
  <c r="I35" i="28"/>
  <c r="J35" i="28"/>
  <c r="K35" i="28"/>
  <c r="L35" i="28"/>
  <c r="M35" i="28"/>
  <c r="N35" i="28"/>
  <c r="O35" i="28"/>
  <c r="D35" i="28"/>
  <c r="P31" i="28"/>
  <c r="P30" i="28" s="1"/>
  <c r="E30" i="28"/>
  <c r="F30" i="28"/>
  <c r="G30" i="28"/>
  <c r="H30" i="28"/>
  <c r="I30" i="28"/>
  <c r="J30" i="28"/>
  <c r="K30" i="28"/>
  <c r="L30" i="28"/>
  <c r="M30" i="28"/>
  <c r="N30" i="28"/>
  <c r="O30" i="28"/>
  <c r="D30" i="28"/>
  <c r="E25" i="28"/>
  <c r="F25" i="28"/>
  <c r="G25" i="28"/>
  <c r="H25" i="28"/>
  <c r="I25" i="28"/>
  <c r="J25" i="28"/>
  <c r="K25" i="28"/>
  <c r="L25" i="28"/>
  <c r="M25" i="28"/>
  <c r="N25" i="28"/>
  <c r="O25" i="28"/>
  <c r="D20" i="28"/>
  <c r="E20" i="28"/>
  <c r="F20" i="28"/>
  <c r="G20" i="28"/>
  <c r="H20" i="28"/>
  <c r="I20" i="28"/>
  <c r="J20" i="28"/>
  <c r="K20" i="28"/>
  <c r="L20" i="28"/>
  <c r="M20" i="28"/>
  <c r="N20" i="28"/>
  <c r="O20" i="28"/>
  <c r="P27" i="28"/>
  <c r="P28" i="28"/>
  <c r="P29" i="28"/>
  <c r="P26" i="28"/>
  <c r="P25" i="28" s="1"/>
  <c r="P22" i="28"/>
  <c r="P23" i="28"/>
  <c r="P24" i="28"/>
  <c r="P21" i="28"/>
  <c r="P19" i="28"/>
  <c r="P18" i="28" s="1"/>
  <c r="E18" i="28"/>
  <c r="F18" i="28"/>
  <c r="G18" i="28"/>
  <c r="H18" i="28"/>
  <c r="I18" i="28"/>
  <c r="J18" i="28"/>
  <c r="K18" i="28"/>
  <c r="L18" i="28"/>
  <c r="M18" i="28"/>
  <c r="N18" i="28"/>
  <c r="O18" i="28"/>
  <c r="D18" i="28"/>
  <c r="D25" i="28"/>
  <c r="O40" i="28"/>
  <c r="N40" i="28"/>
  <c r="M40" i="28"/>
  <c r="L40" i="28"/>
  <c r="K40" i="28"/>
  <c r="J40" i="28"/>
  <c r="I40" i="28"/>
  <c r="H40" i="28"/>
  <c r="G40" i="28"/>
  <c r="F40" i="28"/>
  <c r="E40" i="28"/>
  <c r="E45" i="28"/>
  <c r="F45" i="28"/>
  <c r="G45" i="28"/>
  <c r="H45" i="28"/>
  <c r="I45" i="28"/>
  <c r="J45" i="28"/>
  <c r="K45" i="28"/>
  <c r="L45" i="28"/>
  <c r="M45" i="28"/>
  <c r="N45" i="28"/>
  <c r="O45" i="28"/>
  <c r="P47" i="28"/>
  <c r="P48" i="28"/>
  <c r="P49" i="28"/>
  <c r="P42" i="28"/>
  <c r="P43" i="28"/>
  <c r="P44" i="28"/>
  <c r="P41" i="28"/>
  <c r="P37" i="28"/>
  <c r="P38" i="28"/>
  <c r="P39" i="28"/>
  <c r="P36" i="28"/>
  <c r="P32" i="28"/>
  <c r="P33" i="28"/>
  <c r="P34" i="28"/>
  <c r="P50" i="28"/>
  <c r="D50" i="28"/>
  <c r="P46" i="28"/>
  <c r="P52" i="28"/>
  <c r="P53" i="28"/>
  <c r="P51" i="28"/>
  <c r="E50" i="28"/>
  <c r="F50" i="28"/>
  <c r="G50" i="28"/>
  <c r="H50" i="28"/>
  <c r="I50" i="28"/>
  <c r="J50" i="28"/>
  <c r="K50" i="28"/>
  <c r="L50" i="28"/>
  <c r="M50" i="28"/>
  <c r="N50" i="28"/>
  <c r="O50" i="28"/>
  <c r="E61" i="28"/>
  <c r="F61" i="28"/>
  <c r="G61" i="28"/>
  <c r="H61" i="28"/>
  <c r="I61" i="28"/>
  <c r="J61" i="28"/>
  <c r="K61" i="28"/>
  <c r="L61" i="28"/>
  <c r="M61" i="28"/>
  <c r="N61" i="28"/>
  <c r="O61" i="28"/>
  <c r="D61" i="28"/>
  <c r="P63" i="28"/>
  <c r="P64" i="28"/>
  <c r="P62" i="28"/>
  <c r="P59" i="28"/>
  <c r="P58" i="28"/>
  <c r="E57" i="28"/>
  <c r="F57" i="28"/>
  <c r="G57" i="28"/>
  <c r="H57" i="28"/>
  <c r="I57" i="28"/>
  <c r="J57" i="28"/>
  <c r="K57" i="28"/>
  <c r="L57" i="28"/>
  <c r="M57" i="28"/>
  <c r="N57" i="28"/>
  <c r="O57" i="28"/>
  <c r="D57" i="28"/>
  <c r="D55" i="28" s="1"/>
  <c r="P68" i="28"/>
  <c r="P66" i="28" s="1"/>
  <c r="E66" i="28"/>
  <c r="F66" i="28"/>
  <c r="G66" i="28"/>
  <c r="H66" i="28"/>
  <c r="I66" i="28"/>
  <c r="J66" i="28"/>
  <c r="K66" i="28"/>
  <c r="L66" i="28"/>
  <c r="M66" i="28"/>
  <c r="N66" i="28"/>
  <c r="O66" i="28"/>
  <c r="D66" i="28"/>
  <c r="F41" i="29"/>
  <c r="F9" i="29" s="1"/>
  <c r="F7" i="29" s="1"/>
  <c r="G41" i="29"/>
  <c r="H41" i="29"/>
  <c r="J41" i="29"/>
  <c r="D48" i="29"/>
  <c r="D41" i="29" s="1"/>
  <c r="P14" i="29"/>
  <c r="P15" i="29"/>
  <c r="P13" i="29"/>
  <c r="E12" i="29"/>
  <c r="F12" i="29"/>
  <c r="G12" i="29"/>
  <c r="H12" i="29"/>
  <c r="I12" i="29"/>
  <c r="J12" i="29"/>
  <c r="K12" i="29"/>
  <c r="L12" i="29"/>
  <c r="M12" i="29"/>
  <c r="N12" i="29"/>
  <c r="O12" i="29"/>
  <c r="D12" i="29"/>
  <c r="D17" i="29"/>
  <c r="E18" i="29"/>
  <c r="F18" i="29"/>
  <c r="G18" i="29"/>
  <c r="H18" i="29"/>
  <c r="I18" i="29"/>
  <c r="J18" i="29"/>
  <c r="K18" i="29"/>
  <c r="K17" i="29" s="1"/>
  <c r="K9" i="29" s="1"/>
  <c r="K7" i="29" s="1"/>
  <c r="L18" i="29"/>
  <c r="L17" i="29" s="1"/>
  <c r="M18" i="29"/>
  <c r="N18" i="29"/>
  <c r="O18" i="29"/>
  <c r="D18" i="29"/>
  <c r="E25" i="29"/>
  <c r="E17" i="29" s="1"/>
  <c r="E9" i="29" s="1"/>
  <c r="E7" i="29" s="1"/>
  <c r="F25" i="29"/>
  <c r="G25" i="29"/>
  <c r="H25" i="29"/>
  <c r="I25" i="29"/>
  <c r="J25" i="29"/>
  <c r="K25" i="29"/>
  <c r="L25" i="29"/>
  <c r="M25" i="29"/>
  <c r="N25" i="29"/>
  <c r="O25" i="29"/>
  <c r="D25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D22" i="29"/>
  <c r="P20" i="29"/>
  <c r="P21" i="29"/>
  <c r="P24" i="29"/>
  <c r="P27" i="29"/>
  <c r="P30" i="29"/>
  <c r="P28" i="29" s="1"/>
  <c r="P31" i="29"/>
  <c r="P29" i="29"/>
  <c r="E28" i="29"/>
  <c r="F28" i="29"/>
  <c r="F17" i="29" s="1"/>
  <c r="G28" i="29"/>
  <c r="H28" i="29"/>
  <c r="I28" i="29"/>
  <c r="J28" i="29"/>
  <c r="K28" i="29"/>
  <c r="L28" i="29"/>
  <c r="M28" i="29"/>
  <c r="N28" i="29"/>
  <c r="O28" i="29"/>
  <c r="D28" i="29"/>
  <c r="P38" i="29"/>
  <c r="P34" i="29"/>
  <c r="P32" i="29" s="1"/>
  <c r="P35" i="29"/>
  <c r="E32" i="29"/>
  <c r="F32" i="29"/>
  <c r="G32" i="29"/>
  <c r="H32" i="29"/>
  <c r="I32" i="29"/>
  <c r="J32" i="29"/>
  <c r="K32" i="29"/>
  <c r="L32" i="29"/>
  <c r="M32" i="29"/>
  <c r="N32" i="29"/>
  <c r="O32" i="29"/>
  <c r="D32" i="29"/>
  <c r="E36" i="29"/>
  <c r="F36" i="29"/>
  <c r="G36" i="29"/>
  <c r="H36" i="29"/>
  <c r="I36" i="29"/>
  <c r="J36" i="29"/>
  <c r="K36" i="29"/>
  <c r="L36" i="29"/>
  <c r="M36" i="29"/>
  <c r="N36" i="29"/>
  <c r="O36" i="29"/>
  <c r="D36" i="29"/>
  <c r="P39" i="29"/>
  <c r="P36" i="29" s="1"/>
  <c r="P37" i="29"/>
  <c r="P33" i="29"/>
  <c r="P26" i="29"/>
  <c r="P25" i="29" s="1"/>
  <c r="P23" i="29"/>
  <c r="P19" i="29"/>
  <c r="P18" i="29" s="1"/>
  <c r="P49" i="29"/>
  <c r="O48" i="29"/>
  <c r="N48" i="29"/>
  <c r="M48" i="29"/>
  <c r="L48" i="29"/>
  <c r="K48" i="29"/>
  <c r="J48" i="29"/>
  <c r="I48" i="29"/>
  <c r="I41" i="29" s="1"/>
  <c r="H48" i="29"/>
  <c r="G48" i="29"/>
  <c r="F48" i="29"/>
  <c r="E48" i="29"/>
  <c r="E43" i="29"/>
  <c r="E41" i="29" s="1"/>
  <c r="F43" i="29"/>
  <c r="G43" i="29"/>
  <c r="H43" i="29"/>
  <c r="I43" i="29"/>
  <c r="J43" i="29"/>
  <c r="K43" i="29"/>
  <c r="K41" i="29" s="1"/>
  <c r="L43" i="29"/>
  <c r="M43" i="29"/>
  <c r="M41" i="29" s="1"/>
  <c r="N43" i="29"/>
  <c r="N41" i="29" s="1"/>
  <c r="O43" i="29"/>
  <c r="O41" i="29" s="1"/>
  <c r="P43" i="29"/>
  <c r="D43" i="29"/>
  <c r="P50" i="29"/>
  <c r="P51" i="29"/>
  <c r="P45" i="29"/>
  <c r="P46" i="29"/>
  <c r="P44" i="29"/>
  <c r="E53" i="29"/>
  <c r="F53" i="29"/>
  <c r="G53" i="29"/>
  <c r="H53" i="29"/>
  <c r="I53" i="29"/>
  <c r="J53" i="29"/>
  <c r="K53" i="29"/>
  <c r="L53" i="29"/>
  <c r="M53" i="29"/>
  <c r="N53" i="29"/>
  <c r="O53" i="29"/>
  <c r="D53" i="29"/>
  <c r="P55" i="29"/>
  <c r="P53" i="29" s="1"/>
  <c r="P57" i="29"/>
  <c r="J58" i="30"/>
  <c r="K58" i="30"/>
  <c r="K45" i="30" s="1"/>
  <c r="L58" i="30"/>
  <c r="L45" i="30" s="1"/>
  <c r="M58" i="30"/>
  <c r="M45" i="30" s="1"/>
  <c r="P61" i="30"/>
  <c r="P60" i="30"/>
  <c r="E59" i="30"/>
  <c r="E58" i="30" s="1"/>
  <c r="E45" i="30" s="1"/>
  <c r="F59" i="30"/>
  <c r="F58" i="30" s="1"/>
  <c r="G59" i="30"/>
  <c r="G58" i="30" s="1"/>
  <c r="H59" i="30"/>
  <c r="H58" i="30" s="1"/>
  <c r="I59" i="30"/>
  <c r="I58" i="30" s="1"/>
  <c r="J59" i="30"/>
  <c r="K59" i="30"/>
  <c r="L59" i="30"/>
  <c r="M59" i="30"/>
  <c r="N59" i="30"/>
  <c r="N58" i="30" s="1"/>
  <c r="O59" i="30"/>
  <c r="O58" i="30" s="1"/>
  <c r="P59" i="30"/>
  <c r="P58" i="30" s="1"/>
  <c r="D59" i="30"/>
  <c r="D58" i="30" s="1"/>
  <c r="D12" i="30"/>
  <c r="P54" i="30"/>
  <c r="P55" i="30"/>
  <c r="P56" i="30"/>
  <c r="P53" i="30"/>
  <c r="E52" i="30"/>
  <c r="F52" i="30"/>
  <c r="G52" i="30"/>
  <c r="H52" i="30"/>
  <c r="I52" i="30"/>
  <c r="J52" i="30"/>
  <c r="K52" i="30"/>
  <c r="L52" i="30"/>
  <c r="M52" i="30"/>
  <c r="N52" i="30"/>
  <c r="O52" i="30"/>
  <c r="P52" i="30"/>
  <c r="D52" i="30"/>
  <c r="P49" i="30"/>
  <c r="P50" i="30"/>
  <c r="P48" i="30"/>
  <c r="E47" i="30"/>
  <c r="F47" i="30"/>
  <c r="G47" i="30"/>
  <c r="H47" i="30"/>
  <c r="I47" i="30"/>
  <c r="J47" i="30"/>
  <c r="K47" i="30"/>
  <c r="L47" i="30"/>
  <c r="M47" i="30"/>
  <c r="N47" i="30"/>
  <c r="O47" i="30"/>
  <c r="D47" i="30"/>
  <c r="P27" i="30"/>
  <c r="P32" i="30"/>
  <c r="P33" i="30"/>
  <c r="P34" i="30"/>
  <c r="P31" i="30"/>
  <c r="P37" i="30"/>
  <c r="P35" i="30" s="1"/>
  <c r="P38" i="30"/>
  <c r="P39" i="30"/>
  <c r="P36" i="30"/>
  <c r="P42" i="30"/>
  <c r="P43" i="30"/>
  <c r="P41" i="30"/>
  <c r="E40" i="30"/>
  <c r="F40" i="30"/>
  <c r="G40" i="30"/>
  <c r="H40" i="30"/>
  <c r="I40" i="30"/>
  <c r="J40" i="30"/>
  <c r="K40" i="30"/>
  <c r="L40" i="30"/>
  <c r="M40" i="30"/>
  <c r="N40" i="30"/>
  <c r="O40" i="30"/>
  <c r="D40" i="30"/>
  <c r="E35" i="30"/>
  <c r="F35" i="30"/>
  <c r="G35" i="30"/>
  <c r="H35" i="30"/>
  <c r="I35" i="30"/>
  <c r="J35" i="30"/>
  <c r="K35" i="30"/>
  <c r="L35" i="30"/>
  <c r="M35" i="30"/>
  <c r="N35" i="30"/>
  <c r="O35" i="30"/>
  <c r="D35" i="30"/>
  <c r="P30" i="30"/>
  <c r="E30" i="30"/>
  <c r="F30" i="30"/>
  <c r="G30" i="30"/>
  <c r="H30" i="30"/>
  <c r="I30" i="30"/>
  <c r="J30" i="30"/>
  <c r="K30" i="30"/>
  <c r="L30" i="30"/>
  <c r="M30" i="30"/>
  <c r="N30" i="30"/>
  <c r="O30" i="30"/>
  <c r="D30" i="30"/>
  <c r="E26" i="30"/>
  <c r="F26" i="30"/>
  <c r="G26" i="30"/>
  <c r="H26" i="30"/>
  <c r="H17" i="30" s="1"/>
  <c r="I26" i="30"/>
  <c r="J26" i="30"/>
  <c r="K26" i="30"/>
  <c r="L26" i="30"/>
  <c r="M26" i="30"/>
  <c r="N26" i="30"/>
  <c r="O26" i="30"/>
  <c r="D26" i="30"/>
  <c r="P23" i="30"/>
  <c r="E22" i="30"/>
  <c r="F22" i="30"/>
  <c r="G22" i="30"/>
  <c r="H22" i="30"/>
  <c r="I22" i="30"/>
  <c r="J22" i="30"/>
  <c r="J17" i="30" s="1"/>
  <c r="K22" i="30"/>
  <c r="K17" i="30" s="1"/>
  <c r="L22" i="30"/>
  <c r="M22" i="30"/>
  <c r="N22" i="30"/>
  <c r="O22" i="30"/>
  <c r="D22" i="30"/>
  <c r="E18" i="30"/>
  <c r="F18" i="30"/>
  <c r="G18" i="30"/>
  <c r="G17" i="30" s="1"/>
  <c r="H18" i="30"/>
  <c r="I18" i="30"/>
  <c r="I17" i="30" s="1"/>
  <c r="J18" i="30"/>
  <c r="K18" i="30"/>
  <c r="L18" i="30"/>
  <c r="M18" i="30"/>
  <c r="N18" i="30"/>
  <c r="O18" i="30"/>
  <c r="O17" i="30" s="1"/>
  <c r="D18" i="30"/>
  <c r="D17" i="30" s="1"/>
  <c r="P14" i="30"/>
  <c r="P15" i="30"/>
  <c r="P13" i="30"/>
  <c r="E12" i="30"/>
  <c r="F12" i="30"/>
  <c r="G12" i="30"/>
  <c r="H12" i="30"/>
  <c r="I12" i="30"/>
  <c r="J12" i="30"/>
  <c r="K12" i="30"/>
  <c r="L12" i="30"/>
  <c r="M12" i="30"/>
  <c r="N12" i="30"/>
  <c r="O12" i="30"/>
  <c r="P12" i="30"/>
  <c r="E63" i="30"/>
  <c r="F63" i="30"/>
  <c r="G63" i="30"/>
  <c r="H63" i="30"/>
  <c r="I63" i="30"/>
  <c r="J63" i="30"/>
  <c r="K63" i="30"/>
  <c r="L63" i="30"/>
  <c r="M63" i="30"/>
  <c r="N63" i="30"/>
  <c r="O63" i="30"/>
  <c r="P63" i="30"/>
  <c r="D63" i="30"/>
  <c r="E67" i="30"/>
  <c r="F67" i="30"/>
  <c r="G67" i="30"/>
  <c r="H67" i="30"/>
  <c r="I67" i="30"/>
  <c r="J67" i="30"/>
  <c r="K67" i="30"/>
  <c r="L67" i="30"/>
  <c r="M67" i="30"/>
  <c r="N67" i="30"/>
  <c r="O67" i="30"/>
  <c r="D67" i="30"/>
  <c r="P69" i="30"/>
  <c r="P67" i="30" s="1"/>
  <c r="P24" i="30"/>
  <c r="P25" i="30"/>
  <c r="P28" i="30"/>
  <c r="P26" i="30" s="1"/>
  <c r="P29" i="30"/>
  <c r="P20" i="30"/>
  <c r="P18" i="30" s="1"/>
  <c r="P21" i="30"/>
  <c r="P19" i="30"/>
  <c r="P65" i="30"/>
  <c r="P64" i="30"/>
  <c r="P14" i="33"/>
  <c r="P12" i="33" s="1"/>
  <c r="P15" i="33"/>
  <c r="P13" i="33"/>
  <c r="E12" i="33"/>
  <c r="F12" i="33"/>
  <c r="G12" i="33"/>
  <c r="H12" i="33"/>
  <c r="I12" i="33"/>
  <c r="J12" i="33"/>
  <c r="K12" i="33"/>
  <c r="L12" i="33"/>
  <c r="M12" i="33"/>
  <c r="N12" i="33"/>
  <c r="O12" i="33"/>
  <c r="D12" i="33"/>
  <c r="D28" i="33"/>
  <c r="E24" i="33"/>
  <c r="F24" i="33"/>
  <c r="G24" i="33"/>
  <c r="H24" i="33"/>
  <c r="I24" i="33"/>
  <c r="J24" i="33"/>
  <c r="K24" i="33"/>
  <c r="L24" i="33"/>
  <c r="M24" i="33"/>
  <c r="N24" i="33"/>
  <c r="O24" i="33"/>
  <c r="D24" i="33"/>
  <c r="E20" i="33"/>
  <c r="F20" i="33"/>
  <c r="G20" i="33"/>
  <c r="H20" i="33"/>
  <c r="I20" i="33"/>
  <c r="J20" i="33"/>
  <c r="K20" i="33"/>
  <c r="L20" i="33"/>
  <c r="M20" i="33"/>
  <c r="N20" i="33"/>
  <c r="O20" i="33"/>
  <c r="D20" i="33"/>
  <c r="E18" i="33"/>
  <c r="F18" i="33"/>
  <c r="G18" i="33"/>
  <c r="H18" i="33"/>
  <c r="I18" i="33"/>
  <c r="J18" i="33"/>
  <c r="K18" i="33"/>
  <c r="L18" i="33"/>
  <c r="M18" i="33"/>
  <c r="N18" i="33"/>
  <c r="O18" i="33"/>
  <c r="D18" i="33"/>
  <c r="E28" i="33"/>
  <c r="F28" i="33"/>
  <c r="G28" i="33"/>
  <c r="H28" i="33"/>
  <c r="I28" i="33"/>
  <c r="J28" i="33"/>
  <c r="K28" i="33"/>
  <c r="L28" i="33"/>
  <c r="M28" i="33"/>
  <c r="N28" i="33"/>
  <c r="O28" i="33"/>
  <c r="E33" i="33"/>
  <c r="F33" i="33"/>
  <c r="G33" i="33"/>
  <c r="H33" i="33"/>
  <c r="I33" i="33"/>
  <c r="J33" i="33"/>
  <c r="K33" i="33"/>
  <c r="L33" i="33"/>
  <c r="M33" i="33"/>
  <c r="N33" i="33"/>
  <c r="O33" i="33"/>
  <c r="D33" i="33"/>
  <c r="E36" i="33"/>
  <c r="F36" i="33"/>
  <c r="G36" i="33"/>
  <c r="H36" i="33"/>
  <c r="I36" i="33"/>
  <c r="J36" i="33"/>
  <c r="K36" i="33"/>
  <c r="L36" i="33"/>
  <c r="M36" i="33"/>
  <c r="N36" i="33"/>
  <c r="O36" i="33"/>
  <c r="D36" i="33"/>
  <c r="P38" i="33"/>
  <c r="P39" i="33"/>
  <c r="P40" i="33"/>
  <c r="P37" i="33"/>
  <c r="P36" i="33" s="1"/>
  <c r="P35" i="33"/>
  <c r="P34" i="33"/>
  <c r="P33" i="33" s="1"/>
  <c r="P30" i="33"/>
  <c r="P31" i="33"/>
  <c r="P28" i="33" s="1"/>
  <c r="P32" i="33"/>
  <c r="P29" i="33"/>
  <c r="P26" i="33"/>
  <c r="P27" i="33"/>
  <c r="P25" i="33"/>
  <c r="P24" i="33" s="1"/>
  <c r="P22" i="33"/>
  <c r="P23" i="33"/>
  <c r="P21" i="33"/>
  <c r="P20" i="33" s="1"/>
  <c r="P19" i="33"/>
  <c r="P18" i="33" s="1"/>
  <c r="E49" i="33"/>
  <c r="F49" i="33"/>
  <c r="G49" i="33"/>
  <c r="H49" i="33"/>
  <c r="I49" i="33"/>
  <c r="J49" i="33"/>
  <c r="K49" i="33"/>
  <c r="L49" i="33"/>
  <c r="M49" i="33"/>
  <c r="N49" i="33"/>
  <c r="O49" i="33"/>
  <c r="P46" i="33"/>
  <c r="P47" i="33"/>
  <c r="P45" i="33"/>
  <c r="E44" i="33"/>
  <c r="F44" i="33"/>
  <c r="F42" i="33" s="1"/>
  <c r="G44" i="33"/>
  <c r="H44" i="33"/>
  <c r="I44" i="33"/>
  <c r="J44" i="33"/>
  <c r="K44" i="33"/>
  <c r="L44" i="33"/>
  <c r="M44" i="33"/>
  <c r="N44" i="33"/>
  <c r="O44" i="33"/>
  <c r="D44" i="33"/>
  <c r="P51" i="33"/>
  <c r="P52" i="33"/>
  <c r="P53" i="33"/>
  <c r="P50" i="33"/>
  <c r="D49" i="33"/>
  <c r="P57" i="33"/>
  <c r="P55" i="33" s="1"/>
  <c r="E55" i="33"/>
  <c r="F55" i="33"/>
  <c r="G55" i="33"/>
  <c r="H55" i="33"/>
  <c r="I55" i="33"/>
  <c r="J55" i="33"/>
  <c r="K55" i="33"/>
  <c r="L55" i="33"/>
  <c r="M55" i="33"/>
  <c r="N55" i="33"/>
  <c r="O55" i="33"/>
  <c r="D55" i="33"/>
  <c r="P14" i="31"/>
  <c r="P12" i="31" s="1"/>
  <c r="P15" i="31"/>
  <c r="P13" i="31"/>
  <c r="E12" i="31"/>
  <c r="F12" i="31"/>
  <c r="G12" i="31"/>
  <c r="H12" i="31"/>
  <c r="I12" i="31"/>
  <c r="J12" i="31"/>
  <c r="J9" i="31" s="1"/>
  <c r="J7" i="31" s="1"/>
  <c r="K12" i="31"/>
  <c r="L12" i="31"/>
  <c r="M12" i="31"/>
  <c r="N12" i="31"/>
  <c r="N9" i="31" s="1"/>
  <c r="N7" i="31" s="1"/>
  <c r="O12" i="31"/>
  <c r="D12" i="31"/>
  <c r="P24" i="31"/>
  <c r="P22" i="31" s="1"/>
  <c r="P25" i="31"/>
  <c r="P26" i="31"/>
  <c r="P23" i="31"/>
  <c r="P20" i="31"/>
  <c r="P21" i="31"/>
  <c r="P19" i="31"/>
  <c r="E18" i="31"/>
  <c r="F18" i="31"/>
  <c r="G18" i="31"/>
  <c r="H18" i="31"/>
  <c r="I18" i="31"/>
  <c r="J18" i="31"/>
  <c r="K18" i="31"/>
  <c r="L18" i="31"/>
  <c r="M18" i="31"/>
  <c r="N18" i="31"/>
  <c r="O18" i="31"/>
  <c r="E22" i="31"/>
  <c r="F22" i="31"/>
  <c r="G22" i="31"/>
  <c r="H22" i="31"/>
  <c r="I22" i="31"/>
  <c r="J22" i="31"/>
  <c r="K22" i="31"/>
  <c r="L22" i="31"/>
  <c r="M22" i="31"/>
  <c r="N22" i="31"/>
  <c r="O22" i="31"/>
  <c r="D22" i="31"/>
  <c r="D18" i="31"/>
  <c r="P29" i="31"/>
  <c r="P30" i="31"/>
  <c r="P28" i="31"/>
  <c r="E27" i="31"/>
  <c r="F27" i="31"/>
  <c r="G27" i="31"/>
  <c r="H27" i="31"/>
  <c r="I27" i="31"/>
  <c r="J27" i="31"/>
  <c r="K27" i="31"/>
  <c r="L27" i="31"/>
  <c r="M27" i="31"/>
  <c r="N27" i="31"/>
  <c r="O27" i="31"/>
  <c r="D27" i="31"/>
  <c r="P38" i="31"/>
  <c r="P36" i="31" s="1"/>
  <c r="P39" i="31"/>
  <c r="P37" i="31"/>
  <c r="P33" i="31"/>
  <c r="P34" i="31"/>
  <c r="P35" i="31"/>
  <c r="P32" i="31"/>
  <c r="P31" i="31" s="1"/>
  <c r="E31" i="31"/>
  <c r="F31" i="31"/>
  <c r="G31" i="31"/>
  <c r="H31" i="31"/>
  <c r="I31" i="31"/>
  <c r="J31" i="31"/>
  <c r="K31" i="31"/>
  <c r="L31" i="31"/>
  <c r="M31" i="31"/>
  <c r="N31" i="31"/>
  <c r="O31" i="31"/>
  <c r="D31" i="31"/>
  <c r="E36" i="31"/>
  <c r="F36" i="31"/>
  <c r="G36" i="31"/>
  <c r="H36" i="31"/>
  <c r="I36" i="31"/>
  <c r="J36" i="31"/>
  <c r="K36" i="31"/>
  <c r="L36" i="31"/>
  <c r="M36" i="31"/>
  <c r="N36" i="31"/>
  <c r="O36" i="31"/>
  <c r="D36" i="31"/>
  <c r="E41" i="31"/>
  <c r="F41" i="31"/>
  <c r="F9" i="31" s="1"/>
  <c r="F7" i="31" s="1"/>
  <c r="J41" i="31"/>
  <c r="K41" i="31"/>
  <c r="M41" i="31"/>
  <c r="E48" i="31"/>
  <c r="F48" i="31"/>
  <c r="G48" i="31"/>
  <c r="H48" i="31"/>
  <c r="I48" i="31"/>
  <c r="J48" i="31"/>
  <c r="K48" i="31"/>
  <c r="L48" i="31"/>
  <c r="M48" i="31"/>
  <c r="N48" i="31"/>
  <c r="N41" i="31" s="1"/>
  <c r="O48" i="31"/>
  <c r="P48" i="31"/>
  <c r="D48" i="31"/>
  <c r="E43" i="31"/>
  <c r="F43" i="31"/>
  <c r="G43" i="31"/>
  <c r="H43" i="31"/>
  <c r="I43" i="31"/>
  <c r="J43" i="31"/>
  <c r="K43" i="31"/>
  <c r="L43" i="31"/>
  <c r="L41" i="31" s="1"/>
  <c r="M43" i="31"/>
  <c r="N43" i="31"/>
  <c r="O43" i="31"/>
  <c r="D43" i="31"/>
  <c r="P45" i="31"/>
  <c r="P46" i="31"/>
  <c r="P44" i="31"/>
  <c r="P43" i="31" s="1"/>
  <c r="P41" i="31" s="1"/>
  <c r="P49" i="31"/>
  <c r="P52" i="31"/>
  <c r="P56" i="31"/>
  <c r="E54" i="31"/>
  <c r="F54" i="31"/>
  <c r="G54" i="31"/>
  <c r="H54" i="31"/>
  <c r="I54" i="31"/>
  <c r="J54" i="31"/>
  <c r="K54" i="31"/>
  <c r="L54" i="31"/>
  <c r="M54" i="31"/>
  <c r="N54" i="31"/>
  <c r="O54" i="31"/>
  <c r="P54" i="31"/>
  <c r="D54" i="31"/>
  <c r="E7" i="34"/>
  <c r="F7" i="34"/>
  <c r="G7" i="34"/>
  <c r="H7" i="34"/>
  <c r="I7" i="34"/>
  <c r="J7" i="34"/>
  <c r="K7" i="34"/>
  <c r="L7" i="34"/>
  <c r="M7" i="34"/>
  <c r="N7" i="34"/>
  <c r="O7" i="34"/>
  <c r="P7" i="34"/>
  <c r="D18" i="34"/>
  <c r="P36" i="34"/>
  <c r="P37" i="34"/>
  <c r="P35" i="34"/>
  <c r="E44" i="34"/>
  <c r="F44" i="34"/>
  <c r="G44" i="34"/>
  <c r="H44" i="34"/>
  <c r="I44" i="34"/>
  <c r="J44" i="34"/>
  <c r="K44" i="34"/>
  <c r="L44" i="34"/>
  <c r="M44" i="34"/>
  <c r="N44" i="34"/>
  <c r="O44" i="34"/>
  <c r="D44" i="34"/>
  <c r="P46" i="34"/>
  <c r="P44" i="34" s="1"/>
  <c r="E18" i="34"/>
  <c r="F18" i="34"/>
  <c r="G18" i="34"/>
  <c r="H18" i="34"/>
  <c r="I18" i="34"/>
  <c r="J18" i="34"/>
  <c r="K18" i="34"/>
  <c r="L18" i="34"/>
  <c r="M18" i="34"/>
  <c r="N18" i="34"/>
  <c r="O18" i="34"/>
  <c r="P18" i="34"/>
  <c r="P14" i="34"/>
  <c r="P15" i="34"/>
  <c r="P16" i="34"/>
  <c r="P13" i="34"/>
  <c r="P12" i="34" s="1"/>
  <c r="E12" i="34"/>
  <c r="F12" i="34"/>
  <c r="G12" i="34"/>
  <c r="H12" i="34"/>
  <c r="I12" i="34"/>
  <c r="J12" i="34"/>
  <c r="K12" i="34"/>
  <c r="L12" i="34"/>
  <c r="M12" i="34"/>
  <c r="N12" i="34"/>
  <c r="O12" i="34"/>
  <c r="D12" i="34"/>
  <c r="E9" i="36"/>
  <c r="F9" i="36"/>
  <c r="H9" i="36"/>
  <c r="P14" i="36"/>
  <c r="P15" i="36"/>
  <c r="P16" i="36"/>
  <c r="P13" i="36"/>
  <c r="E12" i="36"/>
  <c r="F12" i="36"/>
  <c r="G12" i="36"/>
  <c r="H12" i="36"/>
  <c r="I12" i="36"/>
  <c r="I9" i="36" s="1"/>
  <c r="J12" i="36"/>
  <c r="J9" i="36" s="1"/>
  <c r="K12" i="36"/>
  <c r="K9" i="36" s="1"/>
  <c r="L12" i="36"/>
  <c r="L9" i="36" s="1"/>
  <c r="M12" i="36"/>
  <c r="M9" i="36" s="1"/>
  <c r="N12" i="36"/>
  <c r="N9" i="36" s="1"/>
  <c r="O12" i="36"/>
  <c r="O9" i="36" s="1"/>
  <c r="D12" i="36"/>
  <c r="D9" i="36" s="1"/>
  <c r="E18" i="36"/>
  <c r="F18" i="36"/>
  <c r="G18" i="36"/>
  <c r="G9" i="36" s="1"/>
  <c r="H18" i="36"/>
  <c r="I18" i="36"/>
  <c r="J18" i="36"/>
  <c r="K18" i="36"/>
  <c r="L18" i="36"/>
  <c r="M18" i="36"/>
  <c r="N18" i="36"/>
  <c r="O18" i="36"/>
  <c r="P18" i="36"/>
  <c r="D18" i="36"/>
  <c r="K9" i="38"/>
  <c r="L9" i="38"/>
  <c r="M9" i="38"/>
  <c r="E18" i="38"/>
  <c r="E9" i="38" s="1"/>
  <c r="F18" i="38"/>
  <c r="G18" i="38"/>
  <c r="H18" i="38"/>
  <c r="I18" i="38"/>
  <c r="J18" i="38"/>
  <c r="K18" i="38"/>
  <c r="L18" i="38"/>
  <c r="M18" i="38"/>
  <c r="N18" i="38"/>
  <c r="O18" i="38"/>
  <c r="P18" i="38"/>
  <c r="D18" i="38"/>
  <c r="L28" i="38"/>
  <c r="P34" i="38"/>
  <c r="P32" i="38" s="1"/>
  <c r="E32" i="38"/>
  <c r="F32" i="38"/>
  <c r="G32" i="38"/>
  <c r="H32" i="38"/>
  <c r="I32" i="38"/>
  <c r="J32" i="38"/>
  <c r="K32" i="38"/>
  <c r="L32" i="38"/>
  <c r="M32" i="38"/>
  <c r="N32" i="38"/>
  <c r="O32" i="38"/>
  <c r="D32" i="38"/>
  <c r="P14" i="38"/>
  <c r="P15" i="38"/>
  <c r="P16" i="38"/>
  <c r="P13" i="38"/>
  <c r="E12" i="38"/>
  <c r="F12" i="38"/>
  <c r="F9" i="38" s="1"/>
  <c r="G12" i="38"/>
  <c r="H12" i="38"/>
  <c r="I12" i="38"/>
  <c r="J12" i="38"/>
  <c r="J9" i="38" s="1"/>
  <c r="K12" i="38"/>
  <c r="L12" i="38"/>
  <c r="M12" i="38"/>
  <c r="N12" i="38"/>
  <c r="N9" i="38" s="1"/>
  <c r="O12" i="38"/>
  <c r="D12" i="38"/>
  <c r="F9" i="45"/>
  <c r="J9" i="45"/>
  <c r="N9" i="45"/>
  <c r="P14" i="45"/>
  <c r="P15" i="45"/>
  <c r="P16" i="45"/>
  <c r="P13" i="45"/>
  <c r="E12" i="45"/>
  <c r="E9" i="45" s="1"/>
  <c r="F12" i="45"/>
  <c r="G12" i="45"/>
  <c r="G9" i="45" s="1"/>
  <c r="H12" i="45"/>
  <c r="I12" i="45"/>
  <c r="J12" i="45"/>
  <c r="K12" i="45"/>
  <c r="K9" i="45" s="1"/>
  <c r="L12" i="45"/>
  <c r="L9" i="45" s="1"/>
  <c r="M12" i="45"/>
  <c r="M9" i="45" s="1"/>
  <c r="N12" i="45"/>
  <c r="O12" i="45"/>
  <c r="O9" i="45" s="1"/>
  <c r="D12" i="45"/>
  <c r="P22" i="45"/>
  <c r="P20" i="45"/>
  <c r="P34" i="45"/>
  <c r="P30" i="45"/>
  <c r="P27" i="45"/>
  <c r="E24" i="45"/>
  <c r="F24" i="45"/>
  <c r="G24" i="45"/>
  <c r="H24" i="45"/>
  <c r="I24" i="45"/>
  <c r="J24" i="45"/>
  <c r="K24" i="45"/>
  <c r="L24" i="45"/>
  <c r="M24" i="45"/>
  <c r="N24" i="45"/>
  <c r="O24" i="45"/>
  <c r="P24" i="45"/>
  <c r="D24" i="45"/>
  <c r="F7" i="44"/>
  <c r="F9" i="44"/>
  <c r="H9" i="44"/>
  <c r="H7" i="44" s="1"/>
  <c r="D9" i="44"/>
  <c r="D7" i="44" s="1"/>
  <c r="E12" i="44"/>
  <c r="E9" i="44" s="1"/>
  <c r="E7" i="44" s="1"/>
  <c r="F12" i="44"/>
  <c r="G12" i="44"/>
  <c r="H12" i="44"/>
  <c r="I12" i="44"/>
  <c r="J12" i="44"/>
  <c r="J9" i="44" s="1"/>
  <c r="J7" i="44" s="1"/>
  <c r="K12" i="44"/>
  <c r="L12" i="44"/>
  <c r="M12" i="44"/>
  <c r="M9" i="44" s="1"/>
  <c r="M7" i="44" s="1"/>
  <c r="N12" i="44"/>
  <c r="O12" i="44"/>
  <c r="D12" i="44"/>
  <c r="E18" i="44"/>
  <c r="F18" i="44"/>
  <c r="G18" i="44"/>
  <c r="H18" i="44"/>
  <c r="I18" i="44"/>
  <c r="J18" i="44"/>
  <c r="K18" i="44"/>
  <c r="L18" i="44"/>
  <c r="M18" i="44"/>
  <c r="N18" i="44"/>
  <c r="N9" i="44" s="1"/>
  <c r="N7" i="44" s="1"/>
  <c r="O18" i="44"/>
  <c r="O9" i="44" s="1"/>
  <c r="O7" i="44" s="1"/>
  <c r="P18" i="44"/>
  <c r="D18" i="44"/>
  <c r="P26" i="44"/>
  <c r="P24" i="44"/>
  <c r="P22" i="44"/>
  <c r="P20" i="44"/>
  <c r="P14" i="44"/>
  <c r="P15" i="44"/>
  <c r="P16" i="44"/>
  <c r="P13" i="44"/>
  <c r="O32" i="44"/>
  <c r="F30" i="44"/>
  <c r="H30" i="44"/>
  <c r="N30" i="44"/>
  <c r="O30" i="44"/>
  <c r="D30" i="44"/>
  <c r="E36" i="44"/>
  <c r="F36" i="44"/>
  <c r="G36" i="44"/>
  <c r="H36" i="44"/>
  <c r="I36" i="44"/>
  <c r="J36" i="44"/>
  <c r="K36" i="44"/>
  <c r="L36" i="44"/>
  <c r="M36" i="44"/>
  <c r="N36" i="44"/>
  <c r="O36" i="44"/>
  <c r="D36" i="44"/>
  <c r="P38" i="44"/>
  <c r="P36" i="44" s="1"/>
  <c r="P34" i="44"/>
  <c r="P33" i="44"/>
  <c r="P32" i="44" s="1"/>
  <c r="P30" i="44" s="1"/>
  <c r="E32" i="44"/>
  <c r="E30" i="44" s="1"/>
  <c r="F32" i="44"/>
  <c r="G32" i="44"/>
  <c r="G30" i="44" s="1"/>
  <c r="G9" i="44" s="1"/>
  <c r="G7" i="44" s="1"/>
  <c r="H32" i="44"/>
  <c r="I32" i="44"/>
  <c r="I30" i="44" s="1"/>
  <c r="J32" i="44"/>
  <c r="J30" i="44" s="1"/>
  <c r="K32" i="44"/>
  <c r="K30" i="44" s="1"/>
  <c r="L32" i="44"/>
  <c r="L30" i="44" s="1"/>
  <c r="M32" i="44"/>
  <c r="M30" i="44" s="1"/>
  <c r="N32" i="44"/>
  <c r="D32" i="44"/>
  <c r="F9" i="52"/>
  <c r="F7" i="52" s="1"/>
  <c r="D9" i="52"/>
  <c r="D7" i="52" s="1"/>
  <c r="P35" i="52"/>
  <c r="E37" i="52"/>
  <c r="F37" i="52"/>
  <c r="G37" i="52"/>
  <c r="H37" i="52"/>
  <c r="I37" i="52"/>
  <c r="J37" i="52"/>
  <c r="K37" i="52"/>
  <c r="K9" i="52" s="1"/>
  <c r="K7" i="52" s="1"/>
  <c r="L37" i="52"/>
  <c r="M37" i="52"/>
  <c r="N37" i="52"/>
  <c r="O37" i="52"/>
  <c r="D37" i="52"/>
  <c r="P39" i="52"/>
  <c r="P37" i="52" s="1"/>
  <c r="P33" i="52"/>
  <c r="P28" i="52"/>
  <c r="P26" i="52"/>
  <c r="P24" i="52"/>
  <c r="P22" i="52"/>
  <c r="P20" i="52"/>
  <c r="P19" i="52" s="1"/>
  <c r="E19" i="52"/>
  <c r="F19" i="52"/>
  <c r="G19" i="52"/>
  <c r="H19" i="52"/>
  <c r="I19" i="52"/>
  <c r="J19" i="52"/>
  <c r="K19" i="52"/>
  <c r="L19" i="52"/>
  <c r="M19" i="52"/>
  <c r="N19" i="52"/>
  <c r="O19" i="52"/>
  <c r="D19" i="52"/>
  <c r="P14" i="52"/>
  <c r="P15" i="52"/>
  <c r="P16" i="52"/>
  <c r="P13" i="52"/>
  <c r="E12" i="52"/>
  <c r="E9" i="52" s="1"/>
  <c r="E7" i="52" s="1"/>
  <c r="F12" i="52"/>
  <c r="G12" i="52"/>
  <c r="G9" i="52" s="1"/>
  <c r="G7" i="52" s="1"/>
  <c r="H12" i="52"/>
  <c r="H9" i="52" s="1"/>
  <c r="H7" i="52" s="1"/>
  <c r="I12" i="52"/>
  <c r="I9" i="52" s="1"/>
  <c r="I7" i="52" s="1"/>
  <c r="J12" i="52"/>
  <c r="J9" i="52" s="1"/>
  <c r="J7" i="52" s="1"/>
  <c r="K12" i="52"/>
  <c r="L12" i="52"/>
  <c r="L9" i="52" s="1"/>
  <c r="L7" i="52" s="1"/>
  <c r="M12" i="52"/>
  <c r="M9" i="52" s="1"/>
  <c r="M7" i="52" s="1"/>
  <c r="N12" i="52"/>
  <c r="N9" i="52" s="1"/>
  <c r="N7" i="52" s="1"/>
  <c r="O12" i="52"/>
  <c r="O9" i="52" s="1"/>
  <c r="O7" i="52" s="1"/>
  <c r="D12" i="52"/>
  <c r="E44" i="67"/>
  <c r="F44" i="67"/>
  <c r="G44" i="67"/>
  <c r="H44" i="67"/>
  <c r="I44" i="67"/>
  <c r="J44" i="67"/>
  <c r="K44" i="67"/>
  <c r="L44" i="67"/>
  <c r="M44" i="67"/>
  <c r="N44" i="67"/>
  <c r="O44" i="67"/>
  <c r="P44" i="67"/>
  <c r="D44" i="67"/>
  <c r="P41" i="29" l="1"/>
  <c r="I9" i="44"/>
  <c r="I7" i="44" s="1"/>
  <c r="P9" i="31"/>
  <c r="P7" i="31" s="1"/>
  <c r="L9" i="31"/>
  <c r="L7" i="31" s="1"/>
  <c r="P17" i="24"/>
  <c r="P9" i="24" s="1"/>
  <c r="P7" i="24" s="1"/>
  <c r="D9" i="9"/>
  <c r="D7" i="9" s="1"/>
  <c r="M9" i="40"/>
  <c r="M7" i="40" s="1"/>
  <c r="E9" i="40"/>
  <c r="E7" i="40" s="1"/>
  <c r="F9" i="43"/>
  <c r="F7" i="43" s="1"/>
  <c r="F17" i="30"/>
  <c r="H9" i="28"/>
  <c r="H7" i="28" s="1"/>
  <c r="J17" i="27"/>
  <c r="J9" i="27" s="1"/>
  <c r="J7" i="27" s="1"/>
  <c r="G17" i="27"/>
  <c r="I9" i="9"/>
  <c r="I7" i="9" s="1"/>
  <c r="D18" i="9"/>
  <c r="H18" i="9"/>
  <c r="L21" i="40"/>
  <c r="L9" i="40"/>
  <c r="L7" i="40" s="1"/>
  <c r="K9" i="31"/>
  <c r="K7" i="31" s="1"/>
  <c r="N17" i="30"/>
  <c r="M17" i="30"/>
  <c r="E17" i="30"/>
  <c r="D9" i="29"/>
  <c r="D7" i="29" s="1"/>
  <c r="K9" i="40"/>
  <c r="K7" i="40" s="1"/>
  <c r="I22" i="43"/>
  <c r="I9" i="43" s="1"/>
  <c r="I7" i="43" s="1"/>
  <c r="P23" i="43"/>
  <c r="K9" i="44"/>
  <c r="K7" i="44" s="1"/>
  <c r="P12" i="44"/>
  <c r="P9" i="44" s="1"/>
  <c r="P7" i="44" s="1"/>
  <c r="I9" i="45"/>
  <c r="P12" i="45"/>
  <c r="P9" i="45" s="1"/>
  <c r="D9" i="38"/>
  <c r="H9" i="38"/>
  <c r="H41" i="31"/>
  <c r="H9" i="31" s="1"/>
  <c r="H7" i="31" s="1"/>
  <c r="F17" i="28"/>
  <c r="N17" i="28"/>
  <c r="P28" i="24"/>
  <c r="P33" i="24"/>
  <c r="P47" i="24"/>
  <c r="I9" i="40"/>
  <c r="I7" i="40" s="1"/>
  <c r="J20" i="41"/>
  <c r="J9" i="41" s="1"/>
  <c r="J7" i="41" s="1"/>
  <c r="O22" i="43"/>
  <c r="G22" i="43"/>
  <c r="H17" i="28"/>
  <c r="P25" i="27"/>
  <c r="N17" i="24"/>
  <c r="N9" i="24" s="1"/>
  <c r="N7" i="24" s="1"/>
  <c r="I41" i="31"/>
  <c r="I9" i="31" s="1"/>
  <c r="I7" i="31" s="1"/>
  <c r="L17" i="27"/>
  <c r="N9" i="25"/>
  <c r="N7" i="25" s="1"/>
  <c r="D9" i="45"/>
  <c r="H9" i="45"/>
  <c r="O9" i="38"/>
  <c r="G9" i="38"/>
  <c r="O41" i="31"/>
  <c r="O9" i="31" s="1"/>
  <c r="O7" i="31" s="1"/>
  <c r="G41" i="31"/>
  <c r="G9" i="31" s="1"/>
  <c r="G7" i="31" s="1"/>
  <c r="F9" i="33"/>
  <c r="F7" i="33" s="1"/>
  <c r="P61" i="28"/>
  <c r="M17" i="28"/>
  <c r="E17" i="28"/>
  <c r="I17" i="28"/>
  <c r="I9" i="28" s="1"/>
  <c r="I7" i="28" s="1"/>
  <c r="P33" i="27"/>
  <c r="K9" i="24"/>
  <c r="K7" i="24" s="1"/>
  <c r="N9" i="41"/>
  <c r="N7" i="41" s="1"/>
  <c r="I20" i="41"/>
  <c r="I9" i="41" s="1"/>
  <c r="I7" i="41" s="1"/>
  <c r="L9" i="41"/>
  <c r="L7" i="41" s="1"/>
  <c r="N22" i="43"/>
  <c r="N9" i="43" s="1"/>
  <c r="N7" i="43" s="1"/>
  <c r="F22" i="43"/>
  <c r="L9" i="44"/>
  <c r="L7" i="44" s="1"/>
  <c r="F17" i="24"/>
  <c r="F9" i="24" s="1"/>
  <c r="F7" i="24" s="1"/>
  <c r="I9" i="38"/>
  <c r="L17" i="30"/>
  <c r="E9" i="25"/>
  <c r="E7" i="25" s="1"/>
  <c r="M17" i="24"/>
  <c r="M9" i="24" s="1"/>
  <c r="M7" i="24" s="1"/>
  <c r="J21" i="40"/>
  <c r="L17" i="28"/>
  <c r="K18" i="9"/>
  <c r="K9" i="9" s="1"/>
  <c r="K7" i="9" s="1"/>
  <c r="O21" i="40"/>
  <c r="O9" i="40" s="1"/>
  <c r="O7" i="40" s="1"/>
  <c r="G21" i="40"/>
  <c r="G9" i="40" s="1"/>
  <c r="G7" i="40" s="1"/>
  <c r="M9" i="41"/>
  <c r="M7" i="41" s="1"/>
  <c r="E9" i="41"/>
  <c r="E7" i="41" s="1"/>
  <c r="D20" i="41"/>
  <c r="H20" i="41"/>
  <c r="H9" i="43"/>
  <c r="H7" i="43" s="1"/>
  <c r="D41" i="31"/>
  <c r="D9" i="31" s="1"/>
  <c r="D7" i="31" s="1"/>
  <c r="G17" i="28"/>
  <c r="G9" i="28" s="1"/>
  <c r="G7" i="28" s="1"/>
  <c r="E17" i="24"/>
  <c r="E9" i="24" s="1"/>
  <c r="E7" i="24" s="1"/>
  <c r="L18" i="9"/>
  <c r="J9" i="40"/>
  <c r="J7" i="40" s="1"/>
  <c r="H22" i="43"/>
  <c r="D22" i="43"/>
  <c r="D9" i="43" s="1"/>
  <c r="D7" i="43" s="1"/>
  <c r="K9" i="43"/>
  <c r="K7" i="43" s="1"/>
  <c r="P12" i="36"/>
  <c r="P9" i="36" s="1"/>
  <c r="M9" i="31"/>
  <c r="M7" i="31" s="1"/>
  <c r="E9" i="31"/>
  <c r="E7" i="31" s="1"/>
  <c r="P22" i="30"/>
  <c r="P17" i="30" s="1"/>
  <c r="L41" i="29"/>
  <c r="L9" i="29" s="1"/>
  <c r="L7" i="29" s="1"/>
  <c r="M43" i="27"/>
  <c r="E43" i="27"/>
  <c r="H17" i="27"/>
  <c r="H9" i="27" s="1"/>
  <c r="H7" i="27" s="1"/>
  <c r="P29" i="27"/>
  <c r="P17" i="27" s="1"/>
  <c r="G9" i="25"/>
  <c r="G7" i="25" s="1"/>
  <c r="D17" i="24"/>
  <c r="D9" i="24" s="1"/>
  <c r="D7" i="24" s="1"/>
  <c r="N9" i="9"/>
  <c r="N7" i="9" s="1"/>
  <c r="F9" i="9"/>
  <c r="F7" i="9" s="1"/>
  <c r="J18" i="9"/>
  <c r="J9" i="9" s="1"/>
  <c r="J7" i="9" s="1"/>
  <c r="P45" i="9"/>
  <c r="N21" i="40"/>
  <c r="F21" i="40"/>
  <c r="N9" i="40"/>
  <c r="N7" i="40" s="1"/>
  <c r="F9" i="40"/>
  <c r="F7" i="40" s="1"/>
  <c r="O20" i="41"/>
  <c r="O9" i="41" s="1"/>
  <c r="O7" i="41" s="1"/>
  <c r="G20" i="41"/>
  <c r="O9" i="43"/>
  <c r="O7" i="43" s="1"/>
  <c r="G9" i="43"/>
  <c r="G7" i="43" s="1"/>
  <c r="P33" i="42"/>
  <c r="P18" i="31"/>
  <c r="K17" i="28"/>
  <c r="K9" i="28" s="1"/>
  <c r="K7" i="28" s="1"/>
  <c r="P20" i="28"/>
  <c r="O17" i="28"/>
  <c r="E17" i="27"/>
  <c r="E9" i="27" s="1"/>
  <c r="E7" i="27" s="1"/>
  <c r="M17" i="27"/>
  <c r="P37" i="9"/>
  <c r="P12" i="40"/>
  <c r="P9" i="40" s="1"/>
  <c r="P7" i="40" s="1"/>
  <c r="P30" i="41"/>
  <c r="P35" i="28"/>
  <c r="J17" i="28"/>
  <c r="J9" i="28" s="1"/>
  <c r="J7" i="28" s="1"/>
  <c r="F17" i="27"/>
  <c r="N17" i="27"/>
  <c r="N9" i="27" s="1"/>
  <c r="N7" i="27" s="1"/>
  <c r="H9" i="9"/>
  <c r="H7" i="9" s="1"/>
  <c r="P39" i="41"/>
  <c r="M22" i="42"/>
  <c r="P47" i="43"/>
  <c r="F42" i="90"/>
  <c r="O42" i="90"/>
  <c r="P27" i="31"/>
  <c r="P40" i="30"/>
  <c r="P47" i="30"/>
  <c r="P48" i="29"/>
  <c r="M17" i="29"/>
  <c r="M9" i="29" s="1"/>
  <c r="M7" i="29" s="1"/>
  <c r="P12" i="29"/>
  <c r="D17" i="28"/>
  <c r="D9" i="28" s="1"/>
  <c r="D7" i="28" s="1"/>
  <c r="N43" i="27"/>
  <c r="F43" i="27"/>
  <c r="I9" i="25"/>
  <c r="I7" i="25" s="1"/>
  <c r="L9" i="9"/>
  <c r="L7" i="9" s="1"/>
  <c r="G9" i="9"/>
  <c r="G7" i="9" s="1"/>
  <c r="P29" i="9"/>
  <c r="P18" i="9" s="1"/>
  <c r="P41" i="9"/>
  <c r="P43" i="41"/>
  <c r="P20" i="41" s="1"/>
  <c r="P45" i="42"/>
  <c r="K22" i="42"/>
  <c r="K9" i="42" s="1"/>
  <c r="K7" i="42" s="1"/>
  <c r="O22" i="42"/>
  <c r="O9" i="42" s="1"/>
  <c r="O7" i="42" s="1"/>
  <c r="D8" i="91"/>
  <c r="D6" i="91" s="1"/>
  <c r="E8" i="91"/>
  <c r="E42" i="90"/>
  <c r="G42" i="90"/>
  <c r="H42" i="90"/>
  <c r="I42" i="90"/>
  <c r="J42" i="90"/>
  <c r="K42" i="90"/>
  <c r="M42" i="90"/>
  <c r="N42" i="90"/>
  <c r="L8" i="90"/>
  <c r="L6" i="90" s="1"/>
  <c r="M18" i="90"/>
  <c r="N18" i="90"/>
  <c r="O18" i="90"/>
  <c r="J18" i="90"/>
  <c r="J8" i="90" s="1"/>
  <c r="J6" i="90" s="1"/>
  <c r="K18" i="90"/>
  <c r="G18" i="90"/>
  <c r="D18" i="90"/>
  <c r="E18" i="90"/>
  <c r="F18" i="90"/>
  <c r="I18" i="90"/>
  <c r="H18" i="90"/>
  <c r="Q11" i="90"/>
  <c r="Q38" i="90"/>
  <c r="Q21" i="90"/>
  <c r="Q43" i="90"/>
  <c r="Q42" i="90" s="1"/>
  <c r="P38" i="43"/>
  <c r="H22" i="42"/>
  <c r="E22" i="42"/>
  <c r="E9" i="42" s="1"/>
  <c r="E7" i="42" s="1"/>
  <c r="P23" i="42"/>
  <c r="P28" i="42"/>
  <c r="D22" i="42"/>
  <c r="D9" i="42" s="1"/>
  <c r="D7" i="42" s="1"/>
  <c r="N22" i="42"/>
  <c r="N9" i="42" s="1"/>
  <c r="N7" i="42" s="1"/>
  <c r="P12" i="42"/>
  <c r="L22" i="42"/>
  <c r="L9" i="42" s="1"/>
  <c r="L7" i="42" s="1"/>
  <c r="H9" i="42"/>
  <c r="H7" i="42" s="1"/>
  <c r="M9" i="42"/>
  <c r="M7" i="42" s="1"/>
  <c r="J22" i="42"/>
  <c r="J9" i="42" s="1"/>
  <c r="J7" i="42" s="1"/>
  <c r="I22" i="42"/>
  <c r="I9" i="42" s="1"/>
  <c r="I7" i="42" s="1"/>
  <c r="G22" i="42"/>
  <c r="G9" i="42" s="1"/>
  <c r="G7" i="42" s="1"/>
  <c r="F22" i="42"/>
  <c r="F9" i="42" s="1"/>
  <c r="F7" i="42" s="1"/>
  <c r="P59" i="42"/>
  <c r="P51" i="42"/>
  <c r="P49" i="42" s="1"/>
  <c r="G9" i="41"/>
  <c r="G7" i="41" s="1"/>
  <c r="D9" i="41"/>
  <c r="D7" i="41" s="1"/>
  <c r="H9" i="41"/>
  <c r="H7" i="41" s="1"/>
  <c r="P12" i="41"/>
  <c r="P9" i="41" s="1"/>
  <c r="P7" i="41" s="1"/>
  <c r="P58" i="9"/>
  <c r="P59" i="24"/>
  <c r="P57" i="24" s="1"/>
  <c r="P12" i="25"/>
  <c r="P55" i="25"/>
  <c r="P9" i="25" s="1"/>
  <c r="P7" i="25" s="1"/>
  <c r="O43" i="27"/>
  <c r="O9" i="27" s="1"/>
  <c r="O7" i="27" s="1"/>
  <c r="P45" i="27"/>
  <c r="G43" i="27"/>
  <c r="G9" i="27" s="1"/>
  <c r="G7" i="27" s="1"/>
  <c r="D43" i="27"/>
  <c r="D9" i="27" s="1"/>
  <c r="D7" i="27" s="1"/>
  <c r="L43" i="27"/>
  <c r="K43" i="27"/>
  <c r="K9" i="27" s="1"/>
  <c r="K7" i="27" s="1"/>
  <c r="H43" i="27"/>
  <c r="J43" i="27"/>
  <c r="I43" i="27"/>
  <c r="I9" i="27" s="1"/>
  <c r="I7" i="27" s="1"/>
  <c r="P49" i="27"/>
  <c r="P12" i="28"/>
  <c r="P9" i="28" s="1"/>
  <c r="P7" i="28" s="1"/>
  <c r="O55" i="28"/>
  <c r="P40" i="28"/>
  <c r="P17" i="28" s="1"/>
  <c r="J55" i="28"/>
  <c r="P45" i="28"/>
  <c r="L55" i="28"/>
  <c r="M55" i="28"/>
  <c r="I55" i="28"/>
  <c r="E55" i="28"/>
  <c r="E9" i="28" s="1"/>
  <c r="E7" i="28" s="1"/>
  <c r="P57" i="28"/>
  <c r="P55" i="28" s="1"/>
  <c r="K55" i="28"/>
  <c r="N55" i="28"/>
  <c r="G55" i="28"/>
  <c r="F55" i="28"/>
  <c r="F9" i="28" s="1"/>
  <c r="F7" i="28" s="1"/>
  <c r="H55" i="28"/>
  <c r="J17" i="29"/>
  <c r="J9" i="29" s="1"/>
  <c r="J7" i="29" s="1"/>
  <c r="P17" i="29"/>
  <c r="G17" i="29"/>
  <c r="G9" i="29" s="1"/>
  <c r="G7" i="29" s="1"/>
  <c r="I17" i="29"/>
  <c r="I9" i="29" s="1"/>
  <c r="I7" i="29" s="1"/>
  <c r="H17" i="29"/>
  <c r="H9" i="29" s="1"/>
  <c r="H7" i="29" s="1"/>
  <c r="O17" i="29"/>
  <c r="O9" i="29" s="1"/>
  <c r="O7" i="29" s="1"/>
  <c r="N17" i="29"/>
  <c r="N9" i="29" s="1"/>
  <c r="N7" i="29" s="1"/>
  <c r="O45" i="30"/>
  <c r="J45" i="30"/>
  <c r="I45" i="30"/>
  <c r="H45" i="30"/>
  <c r="G45" i="30"/>
  <c r="F45" i="30"/>
  <c r="F9" i="30" s="1"/>
  <c r="F7" i="30" s="1"/>
  <c r="D45" i="30"/>
  <c r="D9" i="30" s="1"/>
  <c r="D7" i="30" s="1"/>
  <c r="P45" i="30"/>
  <c r="N45" i="30"/>
  <c r="K9" i="30"/>
  <c r="K7" i="30" s="1"/>
  <c r="M9" i="30"/>
  <c r="M7" i="30" s="1"/>
  <c r="L9" i="30"/>
  <c r="L7" i="30" s="1"/>
  <c r="E9" i="30"/>
  <c r="E7" i="30" s="1"/>
  <c r="P49" i="33"/>
  <c r="J17" i="33"/>
  <c r="J9" i="33" s="1"/>
  <c r="J7" i="33" s="1"/>
  <c r="I17" i="33"/>
  <c r="I9" i="33" s="1"/>
  <c r="I7" i="33" s="1"/>
  <c r="K17" i="33"/>
  <c r="K9" i="33" s="1"/>
  <c r="K7" i="33" s="1"/>
  <c r="E17" i="33"/>
  <c r="E9" i="33" s="1"/>
  <c r="E7" i="33" s="1"/>
  <c r="F17" i="33"/>
  <c r="G17" i="33"/>
  <c r="G9" i="33" s="1"/>
  <c r="G7" i="33" s="1"/>
  <c r="N17" i="33"/>
  <c r="N9" i="33" s="1"/>
  <c r="N7" i="33" s="1"/>
  <c r="D17" i="33"/>
  <c r="D9" i="33" s="1"/>
  <c r="D7" i="33" s="1"/>
  <c r="P17" i="33"/>
  <c r="O17" i="33"/>
  <c r="M17" i="33"/>
  <c r="M9" i="33" s="1"/>
  <c r="M7" i="33" s="1"/>
  <c r="L17" i="33"/>
  <c r="L9" i="33" s="1"/>
  <c r="L7" i="33" s="1"/>
  <c r="H17" i="33"/>
  <c r="O42" i="33"/>
  <c r="O9" i="33" s="1"/>
  <c r="O7" i="33" s="1"/>
  <c r="N42" i="33"/>
  <c r="M42" i="33"/>
  <c r="J42" i="33"/>
  <c r="G42" i="33"/>
  <c r="L42" i="33"/>
  <c r="K42" i="33"/>
  <c r="I42" i="33"/>
  <c r="H42" i="33"/>
  <c r="D42" i="33"/>
  <c r="E42" i="33"/>
  <c r="P44" i="33"/>
  <c r="D9" i="34"/>
  <c r="D7" i="34" s="1"/>
  <c r="P12" i="38"/>
  <c r="P9" i="38" s="1"/>
  <c r="P12" i="52"/>
  <c r="P9" i="52" s="1"/>
  <c r="P7" i="52" s="1"/>
  <c r="P15" i="67"/>
  <c r="P12" i="67" s="1"/>
  <c r="P16" i="67"/>
  <c r="P17" i="67"/>
  <c r="P18" i="67"/>
  <c r="P19" i="67"/>
  <c r="P14" i="67"/>
  <c r="E12" i="67"/>
  <c r="F12" i="67"/>
  <c r="G12" i="67"/>
  <c r="G9" i="67" s="1"/>
  <c r="G7" i="67" s="1"/>
  <c r="H12" i="67"/>
  <c r="H9" i="67" s="1"/>
  <c r="H7" i="67" s="1"/>
  <c r="I12" i="67"/>
  <c r="J12" i="67"/>
  <c r="K12" i="67"/>
  <c r="L12" i="67"/>
  <c r="M12" i="67"/>
  <c r="N12" i="67"/>
  <c r="O12" i="67"/>
  <c r="O9" i="67" s="1"/>
  <c r="O7" i="67" s="1"/>
  <c r="D12" i="67"/>
  <c r="P24" i="67"/>
  <c r="P22" i="67" s="1"/>
  <c r="P23" i="67"/>
  <c r="E22" i="67"/>
  <c r="E21" i="67" s="1"/>
  <c r="E9" i="67" s="1"/>
  <c r="E7" i="67" s="1"/>
  <c r="F22" i="67"/>
  <c r="F21" i="67" s="1"/>
  <c r="F9" i="67" s="1"/>
  <c r="F7" i="67" s="1"/>
  <c r="G22" i="67"/>
  <c r="G21" i="67" s="1"/>
  <c r="H22" i="67"/>
  <c r="H21" i="67" s="1"/>
  <c r="I22" i="67"/>
  <c r="I21" i="67" s="1"/>
  <c r="I9" i="67" s="1"/>
  <c r="I7" i="67" s="1"/>
  <c r="J22" i="67"/>
  <c r="J21" i="67" s="1"/>
  <c r="J9" i="67" s="1"/>
  <c r="J7" i="67" s="1"/>
  <c r="K22" i="67"/>
  <c r="K21" i="67" s="1"/>
  <c r="L22" i="67"/>
  <c r="L21" i="67" s="1"/>
  <c r="M22" i="67"/>
  <c r="M21" i="67" s="1"/>
  <c r="M9" i="67" s="1"/>
  <c r="M7" i="67" s="1"/>
  <c r="N22" i="67"/>
  <c r="N21" i="67" s="1"/>
  <c r="N9" i="67" s="1"/>
  <c r="N7" i="67" s="1"/>
  <c r="O22" i="67"/>
  <c r="O21" i="67" s="1"/>
  <c r="D22" i="67"/>
  <c r="D21" i="67" s="1"/>
  <c r="D9" i="67" s="1"/>
  <c r="D7" i="67" s="1"/>
  <c r="P26" i="67"/>
  <c r="E25" i="67"/>
  <c r="F25" i="67"/>
  <c r="G25" i="67"/>
  <c r="H25" i="67"/>
  <c r="I25" i="67"/>
  <c r="J25" i="67"/>
  <c r="K25" i="67"/>
  <c r="L25" i="67"/>
  <c r="M25" i="67"/>
  <c r="N25" i="67"/>
  <c r="O25" i="67"/>
  <c r="D25" i="67"/>
  <c r="P27" i="67"/>
  <c r="E28" i="67"/>
  <c r="F28" i="67"/>
  <c r="G28" i="67"/>
  <c r="H28" i="67"/>
  <c r="I28" i="67"/>
  <c r="J28" i="67"/>
  <c r="K28" i="67"/>
  <c r="L28" i="67"/>
  <c r="M28" i="67"/>
  <c r="N28" i="67"/>
  <c r="O28" i="67"/>
  <c r="D28" i="67"/>
  <c r="P30" i="67"/>
  <c r="P29" i="67"/>
  <c r="P33" i="67"/>
  <c r="P32" i="67"/>
  <c r="E31" i="67"/>
  <c r="F31" i="67"/>
  <c r="G31" i="67"/>
  <c r="H31" i="67"/>
  <c r="I31" i="67"/>
  <c r="J31" i="67"/>
  <c r="K31" i="67"/>
  <c r="L31" i="67"/>
  <c r="M31" i="67"/>
  <c r="N31" i="67"/>
  <c r="O31" i="67"/>
  <c r="D31" i="67"/>
  <c r="P36" i="67"/>
  <c r="P37" i="67"/>
  <c r="P35" i="67"/>
  <c r="E34" i="67"/>
  <c r="F34" i="67"/>
  <c r="G34" i="67"/>
  <c r="H34" i="67"/>
  <c r="I34" i="67"/>
  <c r="J34" i="67"/>
  <c r="K34" i="67"/>
  <c r="L34" i="67"/>
  <c r="M34" i="67"/>
  <c r="N34" i="67"/>
  <c r="O34" i="67"/>
  <c r="D34" i="67"/>
  <c r="E41" i="67"/>
  <c r="E39" i="67" s="1"/>
  <c r="F41" i="67"/>
  <c r="F39" i="67" s="1"/>
  <c r="G41" i="67"/>
  <c r="G39" i="67" s="1"/>
  <c r="H41" i="67"/>
  <c r="H39" i="67" s="1"/>
  <c r="I41" i="67"/>
  <c r="I39" i="67" s="1"/>
  <c r="J41" i="67"/>
  <c r="J39" i="67" s="1"/>
  <c r="K41" i="67"/>
  <c r="K39" i="67" s="1"/>
  <c r="L41" i="67"/>
  <c r="L39" i="67" s="1"/>
  <c r="M41" i="67"/>
  <c r="M39" i="67" s="1"/>
  <c r="N41" i="67"/>
  <c r="N39" i="67" s="1"/>
  <c r="O41" i="67"/>
  <c r="O39" i="67" s="1"/>
  <c r="D41" i="67"/>
  <c r="D39" i="67" s="1"/>
  <c r="P42" i="67"/>
  <c r="P41" i="67" s="1"/>
  <c r="P39" i="67" s="1"/>
  <c r="P14" i="80"/>
  <c r="P15" i="80"/>
  <c r="P16" i="80"/>
  <c r="P17" i="80"/>
  <c r="P18" i="80"/>
  <c r="P19" i="80"/>
  <c r="P13" i="80"/>
  <c r="E12" i="80"/>
  <c r="F12" i="80"/>
  <c r="G12" i="80"/>
  <c r="H12" i="80"/>
  <c r="H9" i="80" s="1"/>
  <c r="H7" i="80" s="1"/>
  <c r="I12" i="80"/>
  <c r="J12" i="80"/>
  <c r="K12" i="80"/>
  <c r="L12" i="80"/>
  <c r="M12" i="80"/>
  <c r="N12" i="80"/>
  <c r="O12" i="80"/>
  <c r="D12" i="80"/>
  <c r="D9" i="80" s="1"/>
  <c r="D7" i="80" s="1"/>
  <c r="H21" i="80"/>
  <c r="I21" i="80"/>
  <c r="L21" i="80"/>
  <c r="P43" i="80"/>
  <c r="E45" i="80"/>
  <c r="F45" i="80"/>
  <c r="G45" i="80"/>
  <c r="H45" i="80"/>
  <c r="I45" i="80"/>
  <c r="J45" i="80"/>
  <c r="K45" i="80"/>
  <c r="L45" i="80"/>
  <c r="M45" i="80"/>
  <c r="N45" i="80"/>
  <c r="O45" i="80"/>
  <c r="D45" i="80"/>
  <c r="P48" i="80"/>
  <c r="P47" i="80"/>
  <c r="P45" i="80" s="1"/>
  <c r="P39" i="80"/>
  <c r="P38" i="80"/>
  <c r="E35" i="80"/>
  <c r="H35" i="80"/>
  <c r="N42" i="80"/>
  <c r="N22" i="80"/>
  <c r="N21" i="80" s="1"/>
  <c r="E37" i="80"/>
  <c r="F37" i="80"/>
  <c r="F35" i="80" s="1"/>
  <c r="G37" i="80"/>
  <c r="G35" i="80" s="1"/>
  <c r="H37" i="80"/>
  <c r="I37" i="80"/>
  <c r="I35" i="80" s="1"/>
  <c r="I9" i="80" s="1"/>
  <c r="I7" i="80" s="1"/>
  <c r="J37" i="80"/>
  <c r="K37" i="80"/>
  <c r="K35" i="80" s="1"/>
  <c r="L37" i="80"/>
  <c r="L35" i="80" s="1"/>
  <c r="M37" i="80"/>
  <c r="N37" i="80"/>
  <c r="N35" i="80" s="1"/>
  <c r="O37" i="80"/>
  <c r="O35" i="80" s="1"/>
  <c r="D37" i="80"/>
  <c r="D35" i="80" s="1"/>
  <c r="E42" i="80"/>
  <c r="F42" i="80"/>
  <c r="G42" i="80"/>
  <c r="H42" i="80"/>
  <c r="I42" i="80"/>
  <c r="J42" i="80"/>
  <c r="J35" i="80" s="1"/>
  <c r="K42" i="80"/>
  <c r="L42" i="80"/>
  <c r="M42" i="80"/>
  <c r="M35" i="80" s="1"/>
  <c r="O42" i="80"/>
  <c r="P42" i="80"/>
  <c r="D42" i="80"/>
  <c r="P33" i="80"/>
  <c r="P32" i="80"/>
  <c r="P30" i="80"/>
  <c r="P29" i="80"/>
  <c r="P27" i="80"/>
  <c r="P26" i="80"/>
  <c r="O31" i="80"/>
  <c r="N31" i="80"/>
  <c r="M31" i="80"/>
  <c r="L31" i="80"/>
  <c r="K31" i="80"/>
  <c r="J31" i="80"/>
  <c r="I31" i="80"/>
  <c r="H31" i="80"/>
  <c r="G31" i="80"/>
  <c r="F31" i="80"/>
  <c r="E31" i="80"/>
  <c r="D31" i="80"/>
  <c r="O28" i="80"/>
  <c r="N28" i="80"/>
  <c r="M28" i="80"/>
  <c r="L28" i="80"/>
  <c r="K28" i="80"/>
  <c r="J28" i="80"/>
  <c r="I28" i="80"/>
  <c r="H28" i="80"/>
  <c r="G28" i="80"/>
  <c r="F28" i="80"/>
  <c r="E28" i="80"/>
  <c r="D28" i="80"/>
  <c r="O25" i="80"/>
  <c r="N25" i="80"/>
  <c r="M25" i="80"/>
  <c r="L25" i="80"/>
  <c r="K25" i="80"/>
  <c r="J25" i="80"/>
  <c r="I25" i="80"/>
  <c r="H25" i="80"/>
  <c r="G25" i="80"/>
  <c r="F25" i="80"/>
  <c r="F21" i="80" s="1"/>
  <c r="E25" i="80"/>
  <c r="D25" i="80"/>
  <c r="P24" i="80"/>
  <c r="P23" i="80"/>
  <c r="E22" i="80"/>
  <c r="E21" i="80" s="1"/>
  <c r="E9" i="80" s="1"/>
  <c r="E7" i="80" s="1"/>
  <c r="F22" i="80"/>
  <c r="G22" i="80"/>
  <c r="G21" i="80" s="1"/>
  <c r="H22" i="80"/>
  <c r="I22" i="80"/>
  <c r="J22" i="80"/>
  <c r="J21" i="80" s="1"/>
  <c r="K22" i="80"/>
  <c r="K21" i="80" s="1"/>
  <c r="L22" i="80"/>
  <c r="M22" i="80"/>
  <c r="M21" i="80" s="1"/>
  <c r="M9" i="80" s="1"/>
  <c r="M7" i="80" s="1"/>
  <c r="O22" i="80"/>
  <c r="O21" i="80" s="1"/>
  <c r="D22" i="80"/>
  <c r="D21" i="80" s="1"/>
  <c r="P25" i="86"/>
  <c r="E38" i="86"/>
  <c r="F38" i="86"/>
  <c r="G38" i="86"/>
  <c r="H38" i="86"/>
  <c r="I38" i="86"/>
  <c r="J38" i="86"/>
  <c r="K38" i="86"/>
  <c r="L38" i="86"/>
  <c r="M38" i="86"/>
  <c r="N38" i="86"/>
  <c r="O38" i="86"/>
  <c r="D38" i="86"/>
  <c r="E42" i="86"/>
  <c r="F42" i="86"/>
  <c r="G42" i="86"/>
  <c r="H42" i="86"/>
  <c r="I42" i="86"/>
  <c r="J42" i="86"/>
  <c r="K42" i="86"/>
  <c r="L42" i="86"/>
  <c r="M42" i="86"/>
  <c r="N42" i="86"/>
  <c r="O42" i="86"/>
  <c r="D42" i="86"/>
  <c r="P46" i="89"/>
  <c r="P45" i="89" s="1"/>
  <c r="P43" i="89"/>
  <c r="P42" i="89" s="1"/>
  <c r="P40" i="89"/>
  <c r="P39" i="89"/>
  <c r="P35" i="89"/>
  <c r="P34" i="89"/>
  <c r="P33" i="89" s="1"/>
  <c r="P32" i="89"/>
  <c r="P30" i="89"/>
  <c r="P29" i="89"/>
  <c r="P27" i="89"/>
  <c r="P25" i="89"/>
  <c r="P24" i="89" s="1"/>
  <c r="P23" i="89"/>
  <c r="P26" i="89"/>
  <c r="P28" i="89"/>
  <c r="P31" i="89"/>
  <c r="P22" i="89"/>
  <c r="P20" i="89"/>
  <c r="P19" i="89" s="1"/>
  <c r="P13" i="89"/>
  <c r="P14" i="89"/>
  <c r="P15" i="89"/>
  <c r="P16" i="89"/>
  <c r="P12" i="89"/>
  <c r="O11" i="89"/>
  <c r="O19" i="89"/>
  <c r="O21" i="89"/>
  <c r="O24" i="89"/>
  <c r="O26" i="89"/>
  <c r="O28" i="89"/>
  <c r="O31" i="89"/>
  <c r="O33" i="89"/>
  <c r="O38" i="89"/>
  <c r="O42" i="89"/>
  <c r="O45" i="89"/>
  <c r="O48" i="89"/>
  <c r="E45" i="89"/>
  <c r="F45" i="89"/>
  <c r="G45" i="89"/>
  <c r="H45" i="89"/>
  <c r="I45" i="89"/>
  <c r="J45" i="89"/>
  <c r="K45" i="89"/>
  <c r="L45" i="89"/>
  <c r="M45" i="89"/>
  <c r="N45" i="89"/>
  <c r="E21" i="89"/>
  <c r="E19" i="89" s="1"/>
  <c r="F21" i="89"/>
  <c r="F19" i="89" s="1"/>
  <c r="G21" i="89"/>
  <c r="G19" i="89" s="1"/>
  <c r="H21" i="89"/>
  <c r="H19" i="89" s="1"/>
  <c r="I21" i="89"/>
  <c r="I19" i="89" s="1"/>
  <c r="J21" i="89"/>
  <c r="K21" i="89"/>
  <c r="L21" i="89"/>
  <c r="M21" i="89"/>
  <c r="N21" i="89"/>
  <c r="D21" i="89"/>
  <c r="E33" i="89"/>
  <c r="E31" i="89" s="1"/>
  <c r="F33" i="89"/>
  <c r="F31" i="89" s="1"/>
  <c r="G33" i="89"/>
  <c r="G31" i="89" s="1"/>
  <c r="H33" i="89"/>
  <c r="H31" i="89" s="1"/>
  <c r="I33" i="89"/>
  <c r="I31" i="89" s="1"/>
  <c r="J33" i="89"/>
  <c r="J31" i="89" s="1"/>
  <c r="K33" i="89"/>
  <c r="K31" i="89" s="1"/>
  <c r="L33" i="89"/>
  <c r="L31" i="89" s="1"/>
  <c r="M33" i="89"/>
  <c r="N33" i="89"/>
  <c r="D33" i="89"/>
  <c r="D31" i="89" s="1"/>
  <c r="N31" i="89"/>
  <c r="M31" i="89"/>
  <c r="M11" i="89"/>
  <c r="N11" i="89"/>
  <c r="M19" i="89"/>
  <c r="N19" i="89"/>
  <c r="M24" i="89"/>
  <c r="N24" i="89"/>
  <c r="M26" i="89"/>
  <c r="N26" i="89"/>
  <c r="M28" i="89"/>
  <c r="N28" i="89"/>
  <c r="M38" i="89"/>
  <c r="N38" i="89"/>
  <c r="M42" i="89"/>
  <c r="N42" i="89"/>
  <c r="M48" i="89"/>
  <c r="N48" i="89"/>
  <c r="E11" i="89"/>
  <c r="F11" i="89"/>
  <c r="G11" i="89"/>
  <c r="H11" i="89"/>
  <c r="I11" i="89"/>
  <c r="J11" i="89"/>
  <c r="K11" i="89"/>
  <c r="L11" i="89"/>
  <c r="D11" i="89"/>
  <c r="E38" i="89"/>
  <c r="F38" i="89"/>
  <c r="G38" i="89"/>
  <c r="H38" i="89"/>
  <c r="I38" i="89"/>
  <c r="J38" i="89"/>
  <c r="K38" i="89"/>
  <c r="L38" i="89"/>
  <c r="D38" i="89"/>
  <c r="L19" i="89"/>
  <c r="L24" i="89"/>
  <c r="L26" i="89"/>
  <c r="L28" i="89"/>
  <c r="L42" i="89"/>
  <c r="L48" i="89"/>
  <c r="K19" i="89"/>
  <c r="D45" i="89"/>
  <c r="E42" i="89"/>
  <c r="F42" i="89"/>
  <c r="G42" i="89"/>
  <c r="H42" i="89"/>
  <c r="I42" i="89"/>
  <c r="J42" i="89"/>
  <c r="K42" i="89"/>
  <c r="D42" i="89"/>
  <c r="J19" i="89"/>
  <c r="D19" i="89"/>
  <c r="D18" i="89" s="1"/>
  <c r="K48" i="89"/>
  <c r="K28" i="89"/>
  <c r="K26" i="89"/>
  <c r="K24" i="89"/>
  <c r="P48" i="89"/>
  <c r="J48" i="89"/>
  <c r="I48" i="89"/>
  <c r="H48" i="89"/>
  <c r="G48" i="89"/>
  <c r="F48" i="89"/>
  <c r="E48" i="89"/>
  <c r="D48" i="89"/>
  <c r="J28" i="89"/>
  <c r="I28" i="89"/>
  <c r="H28" i="89"/>
  <c r="G28" i="89"/>
  <c r="F28" i="89"/>
  <c r="E28" i="89"/>
  <c r="D28" i="89"/>
  <c r="J26" i="89"/>
  <c r="I26" i="89"/>
  <c r="H26" i="89"/>
  <c r="G26" i="89"/>
  <c r="F26" i="89"/>
  <c r="E26" i="89"/>
  <c r="D26" i="89"/>
  <c r="J24" i="89"/>
  <c r="I24" i="89"/>
  <c r="H24" i="89"/>
  <c r="G24" i="89"/>
  <c r="F24" i="89"/>
  <c r="E24" i="89"/>
  <c r="D24" i="89"/>
  <c r="K9" i="80" l="1"/>
  <c r="K7" i="80" s="1"/>
  <c r="J9" i="80"/>
  <c r="J7" i="80" s="1"/>
  <c r="F9" i="80"/>
  <c r="F7" i="80" s="1"/>
  <c r="N9" i="80"/>
  <c r="N7" i="80" s="1"/>
  <c r="L9" i="67"/>
  <c r="L7" i="67" s="1"/>
  <c r="O9" i="80"/>
  <c r="O7" i="80" s="1"/>
  <c r="G9" i="80"/>
  <c r="G7" i="80" s="1"/>
  <c r="L9" i="80"/>
  <c r="L7" i="80" s="1"/>
  <c r="K9" i="67"/>
  <c r="K7" i="67" s="1"/>
  <c r="P43" i="27"/>
  <c r="P9" i="27" s="1"/>
  <c r="P7" i="27" s="1"/>
  <c r="P12" i="80"/>
  <c r="P22" i="42"/>
  <c r="P9" i="42" s="1"/>
  <c r="P7" i="42" s="1"/>
  <c r="M18" i="89"/>
  <c r="L9" i="27"/>
  <c r="L7" i="27" s="1"/>
  <c r="H18" i="89"/>
  <c r="F8" i="90"/>
  <c r="F6" i="90" s="1"/>
  <c r="P9" i="29"/>
  <c r="P7" i="29" s="1"/>
  <c r="L9" i="28"/>
  <c r="L7" i="28" s="1"/>
  <c r="P25" i="67"/>
  <c r="P21" i="67" s="1"/>
  <c r="P9" i="67" s="1"/>
  <c r="P7" i="67" s="1"/>
  <c r="H9" i="33"/>
  <c r="H7" i="33" s="1"/>
  <c r="P9" i="9"/>
  <c r="P7" i="9" s="1"/>
  <c r="Q18" i="90"/>
  <c r="M9" i="27"/>
  <c r="M7" i="27" s="1"/>
  <c r="M9" i="28"/>
  <c r="M7" i="28" s="1"/>
  <c r="N9" i="28"/>
  <c r="N7" i="28" s="1"/>
  <c r="P11" i="89"/>
  <c r="F9" i="27"/>
  <c r="F7" i="27" s="1"/>
  <c r="O9" i="28"/>
  <c r="O7" i="28" s="1"/>
  <c r="P22" i="43"/>
  <c r="P9" i="43" s="1"/>
  <c r="P7" i="43" s="1"/>
  <c r="P8" i="91"/>
  <c r="P6" i="91" s="1"/>
  <c r="E6" i="91"/>
  <c r="E8" i="90"/>
  <c r="E6" i="90" s="1"/>
  <c r="Q8" i="90"/>
  <c r="Q6" i="90" s="1"/>
  <c r="H8" i="90"/>
  <c r="H6" i="90" s="1"/>
  <c r="G8" i="90"/>
  <c r="G6" i="90" s="1"/>
  <c r="K8" i="90"/>
  <c r="K6" i="90" s="1"/>
  <c r="D8" i="90"/>
  <c r="D6" i="90" s="1"/>
  <c r="M8" i="90"/>
  <c r="M6" i="90" s="1"/>
  <c r="O8" i="90"/>
  <c r="O6" i="90" s="1"/>
  <c r="N8" i="90"/>
  <c r="N6" i="90" s="1"/>
  <c r="I8" i="90"/>
  <c r="I6" i="90" s="1"/>
  <c r="N9" i="30"/>
  <c r="N7" i="30" s="1"/>
  <c r="J9" i="30"/>
  <c r="J7" i="30" s="1"/>
  <c r="I9" i="30"/>
  <c r="I7" i="30" s="1"/>
  <c r="G9" i="30"/>
  <c r="G7" i="30" s="1"/>
  <c r="H9" i="30"/>
  <c r="H7" i="30" s="1"/>
  <c r="O9" i="30"/>
  <c r="O7" i="30" s="1"/>
  <c r="P9" i="30"/>
  <c r="P7" i="30" s="1"/>
  <c r="P42" i="33"/>
  <c r="P9" i="33" s="1"/>
  <c r="P7" i="33" s="1"/>
  <c r="P28" i="67"/>
  <c r="P31" i="67"/>
  <c r="P34" i="67"/>
  <c r="P37" i="80"/>
  <c r="P35" i="80" s="1"/>
  <c r="P22" i="80"/>
  <c r="P21" i="80" s="1"/>
  <c r="O37" i="89"/>
  <c r="P21" i="89"/>
  <c r="P18" i="89" s="1"/>
  <c r="O18" i="89"/>
  <c r="O8" i="89" s="1"/>
  <c r="O6" i="89" s="1"/>
  <c r="L18" i="89"/>
  <c r="K18" i="89"/>
  <c r="F18" i="89"/>
  <c r="E18" i="89"/>
  <c r="J18" i="89"/>
  <c r="I18" i="89"/>
  <c r="G18" i="89"/>
  <c r="N18" i="89"/>
  <c r="P38" i="89"/>
  <c r="P37" i="89" s="1"/>
  <c r="M37" i="89"/>
  <c r="N37" i="89"/>
  <c r="D37" i="89"/>
  <c r="L37" i="89"/>
  <c r="H37" i="89"/>
  <c r="K37" i="89"/>
  <c r="G37" i="89"/>
  <c r="E37" i="89"/>
  <c r="F37" i="89"/>
  <c r="I37" i="89"/>
  <c r="J37" i="89"/>
  <c r="P9" i="80" l="1"/>
  <c r="P7" i="80" s="1"/>
  <c r="P8" i="89"/>
  <c r="M8" i="89"/>
  <c r="M6" i="89" s="1"/>
  <c r="N8" i="89"/>
  <c r="N6" i="89" s="1"/>
  <c r="L8" i="89"/>
  <c r="L6" i="89" s="1"/>
  <c r="F8" i="89"/>
  <c r="F6" i="89" s="1"/>
  <c r="H8" i="89"/>
  <c r="H6" i="89" s="1"/>
  <c r="G8" i="89"/>
  <c r="G6" i="89" s="1"/>
  <c r="K8" i="89"/>
  <c r="K6" i="89" s="1"/>
  <c r="J8" i="89"/>
  <c r="J6" i="89" s="1"/>
  <c r="E8" i="89"/>
  <c r="E6" i="89" s="1"/>
  <c r="I8" i="89"/>
  <c r="I6" i="89" s="1"/>
  <c r="D8" i="89"/>
  <c r="D6" i="89" s="1"/>
  <c r="P6" i="89" l="1"/>
  <c r="P52" i="86"/>
  <c r="P51" i="86"/>
  <c r="P48" i="86"/>
  <c r="P43" i="86"/>
  <c r="P44" i="86"/>
  <c r="P40" i="86"/>
  <c r="P39" i="86"/>
  <c r="P38" i="86" s="1"/>
  <c r="P34" i="86"/>
  <c r="P33" i="86"/>
  <c r="P32" i="86" s="1"/>
  <c r="P30" i="86"/>
  <c r="P31" i="86"/>
  <c r="P29" i="86"/>
  <c r="P26" i="86"/>
  <c r="P27" i="86"/>
  <c r="P22" i="86"/>
  <c r="P23" i="86"/>
  <c r="P21" i="86"/>
  <c r="P14" i="86"/>
  <c r="P15" i="86"/>
  <c r="P16" i="86"/>
  <c r="P17" i="86"/>
  <c r="P13" i="86"/>
  <c r="P24" i="86" l="1"/>
  <c r="P42" i="86"/>
  <c r="P20" i="86"/>
  <c r="O12" i="86"/>
  <c r="O20" i="86"/>
  <c r="O24" i="86"/>
  <c r="O28" i="86"/>
  <c r="O32" i="86"/>
  <c r="O50" i="86"/>
  <c r="O46" i="86" s="1"/>
  <c r="O54" i="86"/>
  <c r="O19" i="86" l="1"/>
  <c r="O36" i="86"/>
  <c r="P50" i="86"/>
  <c r="N12" i="86"/>
  <c r="N20" i="86"/>
  <c r="N24" i="86"/>
  <c r="N28" i="86"/>
  <c r="N32" i="86"/>
  <c r="N50" i="86"/>
  <c r="N46" i="86" s="1"/>
  <c r="N54" i="86"/>
  <c r="N19" i="86" l="1"/>
  <c r="O9" i="86"/>
  <c r="O7" i="86" s="1"/>
  <c r="N36" i="86"/>
  <c r="E12" i="86"/>
  <c r="F12" i="86"/>
  <c r="G12" i="86"/>
  <c r="H12" i="86"/>
  <c r="I12" i="86"/>
  <c r="J12" i="86"/>
  <c r="K12" i="86"/>
  <c r="L12" i="86"/>
  <c r="M12" i="86"/>
  <c r="D12" i="86"/>
  <c r="P46" i="86"/>
  <c r="E50" i="86"/>
  <c r="E46" i="86" s="1"/>
  <c r="F50" i="86"/>
  <c r="F46" i="86" s="1"/>
  <c r="G50" i="86"/>
  <c r="G46" i="86" s="1"/>
  <c r="H50" i="86"/>
  <c r="H46" i="86" s="1"/>
  <c r="I50" i="86"/>
  <c r="I46" i="86" s="1"/>
  <c r="J50" i="86"/>
  <c r="J46" i="86" s="1"/>
  <c r="K50" i="86"/>
  <c r="K46" i="86" s="1"/>
  <c r="L50" i="86"/>
  <c r="L46" i="86" s="1"/>
  <c r="M50" i="86"/>
  <c r="M46" i="86" s="1"/>
  <c r="D50" i="86"/>
  <c r="D46" i="86" s="1"/>
  <c r="N9" i="86" l="1"/>
  <c r="N7" i="86" s="1"/>
  <c r="P12" i="86"/>
  <c r="M20" i="86"/>
  <c r="M24" i="86"/>
  <c r="M28" i="86"/>
  <c r="M32" i="86"/>
  <c r="M54" i="86"/>
  <c r="M19" i="86" l="1"/>
  <c r="M36" i="86"/>
  <c r="P28" i="86"/>
  <c r="P19" i="86" s="1"/>
  <c r="L20" i="86"/>
  <c r="L24" i="86"/>
  <c r="L28" i="86"/>
  <c r="L32" i="86"/>
  <c r="L54" i="86"/>
  <c r="L19" i="86" l="1"/>
  <c r="M9" i="86"/>
  <c r="M7" i="86" s="1"/>
  <c r="L36" i="86"/>
  <c r="K20" i="86"/>
  <c r="K24" i="86"/>
  <c r="K28" i="86"/>
  <c r="K32" i="86"/>
  <c r="K54" i="86"/>
  <c r="K19" i="86" l="1"/>
  <c r="K36" i="86"/>
  <c r="L9" i="86"/>
  <c r="L7" i="86" s="1"/>
  <c r="P54" i="86"/>
  <c r="J54" i="86"/>
  <c r="I54" i="86"/>
  <c r="H54" i="86"/>
  <c r="G54" i="86"/>
  <c r="F54" i="86"/>
  <c r="E54" i="86"/>
  <c r="D54" i="86"/>
  <c r="F36" i="86"/>
  <c r="E36" i="86"/>
  <c r="J32" i="86"/>
  <c r="I32" i="86"/>
  <c r="H32" i="86"/>
  <c r="G32" i="86"/>
  <c r="F32" i="86"/>
  <c r="E32" i="86"/>
  <c r="D32" i="86"/>
  <c r="J28" i="86"/>
  <c r="I28" i="86"/>
  <c r="H28" i="86"/>
  <c r="G28" i="86"/>
  <c r="F28" i="86"/>
  <c r="E28" i="86"/>
  <c r="D28" i="86"/>
  <c r="J24" i="86"/>
  <c r="I24" i="86"/>
  <c r="H24" i="86"/>
  <c r="G24" i="86"/>
  <c r="F24" i="86"/>
  <c r="E24" i="86"/>
  <c r="D24" i="86"/>
  <c r="J20" i="86"/>
  <c r="I20" i="86"/>
  <c r="H20" i="86"/>
  <c r="G20" i="86"/>
  <c r="F20" i="86"/>
  <c r="E20" i="86"/>
  <c r="D20" i="86"/>
  <c r="F19" i="86" l="1"/>
  <c r="D19" i="86"/>
  <c r="E19" i="86"/>
  <c r="G19" i="86"/>
  <c r="H19" i="86"/>
  <c r="J19" i="86"/>
  <c r="I19" i="86"/>
  <c r="G36" i="86"/>
  <c r="H36" i="86"/>
  <c r="I36" i="86"/>
  <c r="J36" i="86"/>
  <c r="D36" i="86"/>
  <c r="P36" i="86"/>
  <c r="F9" i="86"/>
  <c r="F7" i="86" s="1"/>
  <c r="K9" i="86"/>
  <c r="K7" i="86" s="1"/>
  <c r="H9" i="86" l="1"/>
  <c r="H7" i="86" s="1"/>
  <c r="D9" i="86"/>
  <c r="D7" i="86" s="1"/>
  <c r="G9" i="86"/>
  <c r="G7" i="86" s="1"/>
  <c r="I9" i="86"/>
  <c r="I7" i="86" s="1"/>
  <c r="J9" i="86"/>
  <c r="J7" i="86" s="1"/>
  <c r="P9" i="86"/>
  <c r="P7" i="86" s="1"/>
  <c r="E9" i="86"/>
  <c r="E7" i="86" s="1"/>
</calcChain>
</file>

<file path=xl/sharedStrings.xml><?xml version="1.0" encoding="utf-8"?>
<sst xmlns="http://schemas.openxmlformats.org/spreadsheetml/2006/main" count="1576" uniqueCount="172">
  <si>
    <t>May</t>
  </si>
  <si>
    <t>June</t>
  </si>
  <si>
    <t>July</t>
  </si>
  <si>
    <t>91-day</t>
  </si>
  <si>
    <t>182-day</t>
  </si>
  <si>
    <t>364-day</t>
  </si>
  <si>
    <t>(In Million Pesos)</t>
  </si>
  <si>
    <t xml:space="preserve">              Particulars</t>
  </si>
  <si>
    <t>2-yr</t>
  </si>
  <si>
    <t>5-yr</t>
  </si>
  <si>
    <t>7-yr</t>
  </si>
  <si>
    <t>10-yr</t>
  </si>
  <si>
    <t>20-yr</t>
  </si>
  <si>
    <t>25-yr</t>
  </si>
  <si>
    <t>T-Bonds</t>
  </si>
  <si>
    <t>10-yr LBP(AR) Bond</t>
  </si>
  <si>
    <t xml:space="preserve">    5-yr </t>
  </si>
  <si>
    <t xml:space="preserve">    3-yr </t>
  </si>
  <si>
    <t>*Breakdown of totals may not sum up due to rounding.</t>
  </si>
  <si>
    <t>3-yr</t>
  </si>
  <si>
    <t>4-yr</t>
  </si>
  <si>
    <t>10-yr Spl Purpose T/Bnds CARP</t>
  </si>
  <si>
    <t xml:space="preserve">  3-yr Retail T/Bonds</t>
  </si>
  <si>
    <t xml:space="preserve">  4-yr Retail T/Bonds</t>
  </si>
  <si>
    <t xml:space="preserve">  5-yr Retail T/Bonds</t>
  </si>
  <si>
    <t>Jan</t>
  </si>
  <si>
    <t>Feb</t>
  </si>
  <si>
    <t>Mar</t>
  </si>
  <si>
    <t>Sept</t>
  </si>
  <si>
    <t>Oct</t>
  </si>
  <si>
    <t>Nov</t>
  </si>
  <si>
    <t>Dec</t>
  </si>
  <si>
    <t xml:space="preserve">Prepared by: SDAD-RS, BTr   </t>
  </si>
  <si>
    <t xml:space="preserve">   ADAPS</t>
  </si>
  <si>
    <t xml:space="preserve">   GOCCs</t>
  </si>
  <si>
    <t xml:space="preserve">   TAP</t>
  </si>
  <si>
    <t xml:space="preserve">    TEIs</t>
  </si>
  <si>
    <t xml:space="preserve">    7-yr </t>
  </si>
  <si>
    <t>Total</t>
  </si>
  <si>
    <t>Fixed Term Deposits</t>
  </si>
  <si>
    <t xml:space="preserve">  3-yr</t>
  </si>
  <si>
    <t>42-day</t>
  </si>
  <si>
    <t>Cash Mgmt Bills (91 day)</t>
  </si>
  <si>
    <t>RPB-Philsucom</t>
  </si>
  <si>
    <t xml:space="preserve">   GOCC Series</t>
  </si>
  <si>
    <t xml:space="preserve">    TEI Series</t>
  </si>
  <si>
    <t>BENCHMARK BONDS</t>
  </si>
  <si>
    <t xml:space="preserve">    10-yr </t>
  </si>
  <si>
    <t>I.  REGULAR NG ISSUANCES</t>
  </si>
  <si>
    <t>B.  FXT-Bonds</t>
  </si>
  <si>
    <t>A.  T-Bills</t>
  </si>
  <si>
    <t>C.  SPECIAL ISSUES</t>
  </si>
  <si>
    <t xml:space="preserve"> T-Bonds</t>
  </si>
  <si>
    <t>I.  Regular NG Issuances</t>
  </si>
  <si>
    <t>C. SPECIAL ISSUES</t>
  </si>
  <si>
    <t>I. Regular NG Issuances</t>
  </si>
  <si>
    <t xml:space="preserve"> A. T-Bills</t>
  </si>
  <si>
    <t>B. FXT-Bonds</t>
  </si>
  <si>
    <t xml:space="preserve">   10-yr. LBP (AR) Bond</t>
  </si>
  <si>
    <t xml:space="preserve">  7-yr Retail T/Bonds GOCCs</t>
  </si>
  <si>
    <t>MULTICURRENCY RTB's</t>
  </si>
  <si>
    <t>US Dollar RTB's</t>
  </si>
  <si>
    <t>Retail T-Bonds</t>
  </si>
  <si>
    <t xml:space="preserve">  5-yr </t>
  </si>
  <si>
    <t xml:space="preserve">  7-yr </t>
  </si>
  <si>
    <t xml:space="preserve">  10-yr </t>
  </si>
  <si>
    <t xml:space="preserve">    25-yr </t>
  </si>
  <si>
    <t>EURO RTB's</t>
  </si>
  <si>
    <t>AUCTION</t>
  </si>
  <si>
    <t>OTC-GOCC</t>
  </si>
  <si>
    <t>OTC-TEI</t>
  </si>
  <si>
    <t>TAP</t>
  </si>
  <si>
    <t xml:space="preserve">    AUCTION</t>
  </si>
  <si>
    <t xml:space="preserve">    TAP</t>
  </si>
  <si>
    <t xml:space="preserve">    OTC-GOCC</t>
  </si>
  <si>
    <t xml:space="preserve">    OTC-TEI</t>
  </si>
  <si>
    <t xml:space="preserve">  15-yr </t>
  </si>
  <si>
    <t>15-yr</t>
  </si>
  <si>
    <t>ONSHORE DOLLAR BONDS</t>
  </si>
  <si>
    <t>10.5 - year</t>
  </si>
  <si>
    <t>CB_BOL</t>
  </si>
  <si>
    <t xml:space="preserve">   10-yr. Agrarian Ref. (AR) Bond</t>
  </si>
  <si>
    <t>Apr</t>
  </si>
  <si>
    <t>D. OTHER NG ISSUANCES</t>
  </si>
  <si>
    <t>II. GUARANTEED CORP ISSUES</t>
  </si>
  <si>
    <t>II.  GUARANTEED CORP. ISSUES</t>
  </si>
  <si>
    <t>II. GUARANTEED CORP. ISSUES</t>
  </si>
  <si>
    <t>T O T A L   (I &amp; II)</t>
  </si>
  <si>
    <t xml:space="preserve">      (A,B, C &amp; D)</t>
  </si>
  <si>
    <t xml:space="preserve">     (A,B, C &amp; D)</t>
  </si>
  <si>
    <t xml:space="preserve">         (A,B, C &amp; D)</t>
  </si>
  <si>
    <t xml:space="preserve">        (A,B, C &amp; D)</t>
  </si>
  <si>
    <t>T O T A L  (I &amp; II)</t>
  </si>
  <si>
    <t>MONTHLY GOVERNMENT SECURITIES ISSUANCES/SALES</t>
  </si>
  <si>
    <t>Aug</t>
  </si>
  <si>
    <t>Sep</t>
  </si>
  <si>
    <t>Jun</t>
  </si>
  <si>
    <t>Jul</t>
  </si>
  <si>
    <t>TOTAL</t>
  </si>
  <si>
    <t>ADAPS</t>
  </si>
  <si>
    <t>GOCCs</t>
  </si>
  <si>
    <t>LGUs</t>
  </si>
  <si>
    <t>Tax Exempt Institutions (TEIs)</t>
  </si>
  <si>
    <t>Small Investor Program</t>
  </si>
  <si>
    <t>CB-BOL</t>
  </si>
  <si>
    <t>US dollar linked peso</t>
  </si>
  <si>
    <t>Fixed Rate Promissory Notes</t>
  </si>
  <si>
    <t xml:space="preserve">   Zero Coupon T/ Bond</t>
  </si>
  <si>
    <t>Cash Management Bills (CMB)</t>
  </si>
  <si>
    <t>Small Denominated T/ Bonds</t>
  </si>
  <si>
    <t>Progress Bond</t>
  </si>
  <si>
    <t xml:space="preserve"> </t>
  </si>
  <si>
    <t xml:space="preserve">  5-yr</t>
  </si>
  <si>
    <t>B. TREASURY BONDS</t>
  </si>
  <si>
    <t>25-yr T-Bonds issued to CB-BOL</t>
  </si>
  <si>
    <t xml:space="preserve">    OTC</t>
  </si>
  <si>
    <t>OTC</t>
  </si>
  <si>
    <t>Premyo Bonds 1-yr</t>
  </si>
  <si>
    <t>35-day</t>
  </si>
  <si>
    <t>Particulars</t>
  </si>
  <si>
    <t xml:space="preserve">Aug </t>
  </si>
  <si>
    <t>Retail Dollar Bonds</t>
  </si>
  <si>
    <t>5-year</t>
  </si>
  <si>
    <t>10-year</t>
  </si>
  <si>
    <t>10-yr. LBP (AR) Bond</t>
  </si>
  <si>
    <t>A. TREASURY BILLS</t>
  </si>
  <si>
    <t>(A,B, C &amp; D)</t>
  </si>
  <si>
    <t xml:space="preserve">10-yr </t>
  </si>
  <si>
    <t xml:space="preserve">25-yr </t>
  </si>
  <si>
    <t xml:space="preserve"> A. TREASURY BILLS</t>
  </si>
  <si>
    <t>5.5-yr</t>
  </si>
  <si>
    <t>FY 2021</t>
  </si>
  <si>
    <t>FY 2022</t>
  </si>
  <si>
    <t>Benchmark Bonds</t>
  </si>
  <si>
    <t>3.5-yr</t>
  </si>
  <si>
    <t>ADAPs</t>
  </si>
  <si>
    <t>FY 2020</t>
  </si>
  <si>
    <t>FY 2019</t>
  </si>
  <si>
    <t>FY 2018</t>
  </si>
  <si>
    <t>FY 2017</t>
  </si>
  <si>
    <t>FY 2016</t>
  </si>
  <si>
    <t>FY 2015</t>
  </si>
  <si>
    <t>FY 2014</t>
  </si>
  <si>
    <t>FY 2013</t>
  </si>
  <si>
    <t>FY 2012</t>
  </si>
  <si>
    <t>FY 2011</t>
  </si>
  <si>
    <t xml:space="preserve">7-yr </t>
  </si>
  <si>
    <t xml:space="preserve">10.5-yr </t>
  </si>
  <si>
    <t xml:space="preserve">20-yr </t>
  </si>
  <si>
    <t>FY 2010</t>
  </si>
  <si>
    <t>FY 2009</t>
  </si>
  <si>
    <t>FY 2008</t>
  </si>
  <si>
    <t>FY 2007</t>
  </si>
  <si>
    <t>FY 2006</t>
  </si>
  <si>
    <t>FY 2005</t>
  </si>
  <si>
    <t>7-yr Zero Coupon Bonds</t>
  </si>
  <si>
    <t>5-yr Retail T/Bonds</t>
  </si>
  <si>
    <t>TEIs</t>
  </si>
  <si>
    <t>FY 2004</t>
  </si>
  <si>
    <t>3-yr Retail T-Bonds</t>
  </si>
  <si>
    <t>5-yr Retail T-Bonds</t>
  </si>
  <si>
    <t>7-yr Zero Coupon T-Bond</t>
  </si>
  <si>
    <t>10-yr Spl Purpose T-Bonds CARP</t>
  </si>
  <si>
    <t>FY 2023</t>
  </si>
  <si>
    <t>FY 2002</t>
  </si>
  <si>
    <t>FY 2001</t>
  </si>
  <si>
    <t>FY 2000</t>
  </si>
  <si>
    <t>13-yr</t>
  </si>
  <si>
    <t>Tokenized Bonds</t>
  </si>
  <si>
    <t>1-yr</t>
  </si>
  <si>
    <t>CY 2024</t>
  </si>
  <si>
    <t>CY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</si>
</sst>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000"/>
    <numFmt numFmtId="165" formatCode="_-* #,##0_-;\-* #,##0_-;_-* &quot;-&quot;??_-;_-@_-"/>
    <numFmt numFmtId="166" formatCode="[$-409]d\-mmm\-yy;@"/>
  </numFmts>
  <fonts count="1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8"/>
      <name val="Arial"/>
      <family val="2"/>
    </font>
    <font>
      <b/>
      <i/>
      <sz val="11"/>
      <color theme="0"/>
      <name val="Arial"/>
      <family val="2"/>
    </font>
    <font>
      <i/>
      <u/>
      <sz val="11"/>
      <name val="Arial"/>
      <family val="2"/>
    </font>
    <font>
      <b/>
      <i/>
      <u/>
      <sz val="11"/>
      <name val="Arial"/>
      <family val="2"/>
    </font>
    <font>
      <b/>
      <u val="singleAccounting"/>
      <sz val="1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/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3" fontId="8" fillId="0" borderId="0" xfId="0" applyNumberFormat="1" applyFont="1"/>
    <xf numFmtId="0" fontId="2" fillId="0" borderId="0" xfId="0" applyFont="1" applyAlignment="1">
      <alignment horizontal="left"/>
    </xf>
    <xf numFmtId="3" fontId="7" fillId="0" borderId="0" xfId="0" applyNumberFormat="1" applyFont="1"/>
    <xf numFmtId="3" fontId="4" fillId="0" borderId="0" xfId="0" applyNumberFormat="1" applyFont="1"/>
    <xf numFmtId="3" fontId="2" fillId="0" borderId="0" xfId="0" applyNumberFormat="1" applyFont="1"/>
    <xf numFmtId="0" fontId="6" fillId="0" borderId="0" xfId="0" applyFont="1"/>
    <xf numFmtId="1" fontId="9" fillId="0" borderId="0" xfId="0" applyNumberFormat="1" applyFont="1" applyAlignment="1">
      <alignment horizontal="center"/>
    </xf>
    <xf numFmtId="0" fontId="2" fillId="0" borderId="0" xfId="2" applyFont="1"/>
    <xf numFmtId="0" fontId="3" fillId="0" borderId="0" xfId="2" applyFont="1"/>
    <xf numFmtId="0" fontId="2" fillId="0" borderId="0" xfId="2" quotePrefix="1" applyFont="1"/>
    <xf numFmtId="43" fontId="3" fillId="0" borderId="0" xfId="1" applyFont="1"/>
    <xf numFmtId="43" fontId="3" fillId="0" borderId="0" xfId="2" applyNumberFormat="1" applyFont="1"/>
    <xf numFmtId="1" fontId="11" fillId="2" borderId="4" xfId="2" applyNumberFormat="1" applyFont="1" applyFill="1" applyBorder="1" applyAlignment="1">
      <alignment horizontal="center" vertical="center"/>
    </xf>
    <xf numFmtId="1" fontId="11" fillId="2" borderId="5" xfId="2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right"/>
    </xf>
    <xf numFmtId="3" fontId="7" fillId="0" borderId="0" xfId="2" applyNumberFormat="1" applyFont="1"/>
    <xf numFmtId="0" fontId="6" fillId="0" borderId="0" xfId="2" applyFont="1"/>
    <xf numFmtId="3" fontId="3" fillId="0" borderId="0" xfId="2" applyNumberFormat="1" applyFont="1"/>
    <xf numFmtId="3" fontId="7" fillId="0" borderId="0" xfId="2" applyNumberFormat="1" applyFont="1" applyAlignment="1">
      <alignment horizontal="right"/>
    </xf>
    <xf numFmtId="0" fontId="3" fillId="0" borderId="0" xfId="2" applyFont="1" applyAlignment="1">
      <alignment horizontal="left"/>
    </xf>
    <xf numFmtId="3" fontId="3" fillId="0" borderId="0" xfId="2" applyNumberFormat="1" applyFont="1" applyAlignment="1">
      <alignment horizontal="right"/>
    </xf>
    <xf numFmtId="0" fontId="2" fillId="0" borderId="0" xfId="2" applyFont="1" applyAlignment="1">
      <alignment horizontal="left"/>
    </xf>
    <xf numFmtId="0" fontId="3" fillId="0" borderId="0" xfId="2" applyFont="1" applyAlignment="1">
      <alignment horizontal="left" indent="1"/>
    </xf>
    <xf numFmtId="3" fontId="8" fillId="0" borderId="0" xfId="2" applyNumberFormat="1" applyFont="1"/>
    <xf numFmtId="14" fontId="6" fillId="0" borderId="0" xfId="2" applyNumberFormat="1" applyFont="1" applyAlignment="1">
      <alignment horizontal="left"/>
    </xf>
    <xf numFmtId="166" fontId="3" fillId="0" borderId="0" xfId="2" quotePrefix="1" applyNumberFormat="1" applyFont="1" applyAlignment="1">
      <alignment horizontal="left"/>
    </xf>
    <xf numFmtId="0" fontId="9" fillId="0" borderId="0" xfId="2" applyFont="1"/>
    <xf numFmtId="0" fontId="2" fillId="0" borderId="0" xfId="2" applyFont="1" applyAlignment="1">
      <alignment horizontal="right"/>
    </xf>
    <xf numFmtId="0" fontId="1" fillId="0" borderId="0" xfId="2" applyAlignment="1">
      <alignment horizontal="right"/>
    </xf>
    <xf numFmtId="0" fontId="1" fillId="0" borderId="0" xfId="2" applyAlignment="1">
      <alignment horizontal="left"/>
    </xf>
    <xf numFmtId="0" fontId="4" fillId="0" borderId="0" xfId="2" applyFont="1"/>
    <xf numFmtId="3" fontId="1" fillId="0" borderId="0" xfId="2" applyNumberFormat="1"/>
    <xf numFmtId="0" fontId="1" fillId="0" borderId="0" xfId="2"/>
    <xf numFmtId="1" fontId="11" fillId="2" borderId="2" xfId="2" applyNumberFormat="1" applyFont="1" applyFill="1" applyBorder="1" applyAlignment="1">
      <alignment horizontal="center" vertical="center"/>
    </xf>
    <xf numFmtId="3" fontId="2" fillId="0" borderId="0" xfId="2" applyNumberFormat="1" applyFont="1"/>
    <xf numFmtId="1" fontId="11" fillId="2" borderId="4" xfId="0" applyNumberFormat="1" applyFont="1" applyFill="1" applyBorder="1" applyAlignment="1">
      <alignment horizontal="center" vertical="center"/>
    </xf>
    <xf numFmtId="1" fontId="11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0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1"/>
    </xf>
    <xf numFmtId="14" fontId="6" fillId="0" borderId="0" xfId="0" applyNumberFormat="1" applyFont="1" applyAlignment="1">
      <alignment horizontal="left"/>
    </xf>
    <xf numFmtId="0" fontId="9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/>
    <xf numFmtId="0" fontId="1" fillId="0" borderId="0" xfId="0" applyFont="1"/>
    <xf numFmtId="3" fontId="8" fillId="0" borderId="0" xfId="0" applyNumberFormat="1" applyFont="1" applyAlignment="1">
      <alignment horizontal="right"/>
    </xf>
    <xf numFmtId="3" fontId="6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165" fontId="3" fillId="0" borderId="0" xfId="1" applyNumberFormat="1" applyFont="1"/>
    <xf numFmtId="165" fontId="2" fillId="0" borderId="0" xfId="1" applyNumberFormat="1" applyFont="1"/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165" fontId="3" fillId="0" borderId="0" xfId="1" applyNumberFormat="1" applyFont="1" applyBorder="1" applyAlignment="1"/>
    <xf numFmtId="0" fontId="3" fillId="0" borderId="0" xfId="1" applyNumberFormat="1" applyFont="1" applyBorder="1" applyAlignment="1">
      <alignment horizontal="right"/>
    </xf>
    <xf numFmtId="1" fontId="3" fillId="0" borderId="0" xfId="1" applyNumberFormat="1" applyFont="1" applyBorder="1" applyAlignment="1">
      <alignment horizontal="right"/>
    </xf>
    <xf numFmtId="1" fontId="3" fillId="0" borderId="0" xfId="1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right"/>
    </xf>
    <xf numFmtId="165" fontId="3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165" fontId="3" fillId="0" borderId="0" xfId="1" applyNumberFormat="1" applyFont="1" applyFill="1"/>
    <xf numFmtId="0" fontId="3" fillId="0" borderId="0" xfId="1" applyNumberFormat="1" applyFont="1" applyFill="1"/>
    <xf numFmtId="165" fontId="7" fillId="0" borderId="0" xfId="1" applyNumberFormat="1" applyFont="1" applyFill="1"/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165" fontId="7" fillId="0" borderId="0" xfId="1" applyNumberFormat="1" applyFont="1" applyAlignment="1">
      <alignment horizontal="right"/>
    </xf>
    <xf numFmtId="0" fontId="3" fillId="0" borderId="0" xfId="1" applyNumberFormat="1" applyFont="1" applyBorder="1" applyAlignment="1"/>
    <xf numFmtId="3" fontId="12" fillId="0" borderId="0" xfId="0" applyNumberFormat="1" applyFont="1"/>
    <xf numFmtId="165" fontId="3" fillId="0" borderId="0" xfId="1" applyNumberFormat="1" applyFont="1" applyAlignment="1">
      <alignment horizontal="right" indent="1"/>
    </xf>
    <xf numFmtId="165" fontId="7" fillId="0" borderId="0" xfId="1" applyNumberFormat="1" applyFont="1"/>
    <xf numFmtId="0" fontId="7" fillId="0" borderId="0" xfId="1" applyNumberFormat="1" applyFont="1" applyFill="1"/>
    <xf numFmtId="3" fontId="13" fillId="0" borderId="0" xfId="0" applyNumberFormat="1" applyFont="1"/>
    <xf numFmtId="165" fontId="3" fillId="0" borderId="0" xfId="1" applyNumberFormat="1" applyFont="1" applyFill="1" applyBorder="1" applyAlignment="1"/>
    <xf numFmtId="37" fontId="3" fillId="0" borderId="0" xfId="0" applyNumberFormat="1" applyFont="1"/>
    <xf numFmtId="165" fontId="3" fillId="0" borderId="0" xfId="1" applyNumberFormat="1" applyFont="1" applyFill="1" applyAlignment="1">
      <alignment horizontal="right" indent="1"/>
    </xf>
    <xf numFmtId="165" fontId="7" fillId="0" borderId="0" xfId="1" applyNumberFormat="1" applyFont="1" applyFill="1" applyBorder="1" applyAlignment="1">
      <alignment horizontal="right"/>
    </xf>
    <xf numFmtId="0" fontId="3" fillId="0" borderId="0" xfId="1" applyNumberFormat="1" applyFont="1" applyFill="1" applyAlignment="1">
      <alignment horizontal="right" indent="1"/>
    </xf>
    <xf numFmtId="165" fontId="14" fillId="0" borderId="0" xfId="1" applyNumberFormat="1" applyFont="1" applyFill="1"/>
    <xf numFmtId="0" fontId="11" fillId="2" borderId="3" xfId="2" applyFont="1" applyFill="1" applyBorder="1" applyAlignment="1">
      <alignment vertical="center"/>
    </xf>
    <xf numFmtId="0" fontId="11" fillId="2" borderId="4" xfId="2" applyFont="1" applyFill="1" applyBorder="1" applyAlignment="1">
      <alignment vertical="center"/>
    </xf>
    <xf numFmtId="166" fontId="3" fillId="0" borderId="0" xfId="2" quotePrefix="1" applyNumberFormat="1" applyFont="1" applyAlignment="1">
      <alignment horizontal="left"/>
    </xf>
    <xf numFmtId="0" fontId="11" fillId="2" borderId="1" xfId="2" applyFont="1" applyFill="1" applyBorder="1" applyAlignment="1">
      <alignment vertical="center"/>
    </xf>
    <xf numFmtId="0" fontId="11" fillId="2" borderId="2" xfId="2" applyFont="1" applyFill="1" applyBorder="1" applyAlignment="1">
      <alignment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82A3-C130-480C-8BA3-067E0FD78C10}">
  <sheetPr>
    <pageSetUpPr fitToPage="1"/>
  </sheetPr>
  <dimension ref="A1:P111"/>
  <sheetViews>
    <sheetView tabSelected="1" zoomScaleNormal="100" workbookViewId="0">
      <selection activeCell="R5" sqref="R5"/>
    </sheetView>
  </sheetViews>
  <sheetFormatPr defaultColWidth="13.85546875" defaultRowHeight="14.25" x14ac:dyDescent="0.2"/>
  <cols>
    <col min="1" max="2" width="1.7109375" style="17" customWidth="1"/>
    <col min="3" max="3" width="37" style="17" customWidth="1"/>
    <col min="4" max="8" width="12.42578125" style="17" customWidth="1"/>
    <col min="9" max="15" width="12.42578125" style="17" hidden="1" customWidth="1"/>
    <col min="16" max="16384" width="13.85546875" style="17"/>
  </cols>
  <sheetData>
    <row r="1" spans="1:16" ht="17.25" customHeight="1" x14ac:dyDescent="0.25">
      <c r="A1" s="16" t="s">
        <v>93</v>
      </c>
    </row>
    <row r="2" spans="1:16" ht="15" x14ac:dyDescent="0.25">
      <c r="A2" s="18" t="s">
        <v>171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6" x14ac:dyDescent="0.2">
      <c r="A3" s="17" t="s">
        <v>6</v>
      </c>
    </row>
    <row r="5" spans="1:16" s="23" customFormat="1" ht="24.75" customHeight="1" thickBot="1" x14ac:dyDescent="0.25">
      <c r="A5" s="95" t="s">
        <v>7</v>
      </c>
      <c r="B5" s="96"/>
      <c r="C5" s="96"/>
      <c r="D5" s="21" t="s">
        <v>25</v>
      </c>
      <c r="E5" s="21" t="s">
        <v>26</v>
      </c>
      <c r="F5" s="21" t="s">
        <v>27</v>
      </c>
      <c r="G5" s="21" t="s">
        <v>82</v>
      </c>
      <c r="H5" s="21" t="s">
        <v>0</v>
      </c>
      <c r="I5" s="21" t="s">
        <v>96</v>
      </c>
      <c r="J5" s="21" t="s">
        <v>97</v>
      </c>
      <c r="K5" s="21" t="s">
        <v>94</v>
      </c>
      <c r="L5" s="21" t="s">
        <v>95</v>
      </c>
      <c r="M5" s="21" t="s">
        <v>29</v>
      </c>
      <c r="N5" s="21" t="s">
        <v>30</v>
      </c>
      <c r="O5" s="21" t="s">
        <v>31</v>
      </c>
      <c r="P5" s="21" t="s">
        <v>38</v>
      </c>
    </row>
    <row r="6" spans="1:16" s="26" customFormat="1" ht="19.5" customHeight="1" thickTop="1" x14ac:dyDescent="0.25">
      <c r="A6" s="16" t="s">
        <v>87</v>
      </c>
      <c r="B6" s="17"/>
      <c r="C6" s="24"/>
      <c r="D6" s="25">
        <f t="shared" ref="D6:O6" si="0">+D8+D59</f>
        <v>270007</v>
      </c>
      <c r="E6" s="25">
        <f t="shared" si="0"/>
        <v>268246.7</v>
      </c>
      <c r="F6" s="25">
        <f t="shared" si="0"/>
        <v>294329</v>
      </c>
      <c r="G6" s="25">
        <f t="shared" si="0"/>
        <v>515687</v>
      </c>
      <c r="H6" s="25">
        <f t="shared" si="0"/>
        <v>288284</v>
      </c>
      <c r="I6" s="25">
        <f t="shared" si="0"/>
        <v>0</v>
      </c>
      <c r="J6" s="25">
        <f t="shared" si="0"/>
        <v>0</v>
      </c>
      <c r="K6" s="25">
        <f t="shared" si="0"/>
        <v>0</v>
      </c>
      <c r="L6" s="25">
        <f t="shared" si="0"/>
        <v>0</v>
      </c>
      <c r="M6" s="25">
        <f t="shared" si="0"/>
        <v>0</v>
      </c>
      <c r="N6" s="25">
        <f t="shared" si="0"/>
        <v>0</v>
      </c>
      <c r="O6" s="25">
        <f t="shared" si="0"/>
        <v>0</v>
      </c>
      <c r="P6" s="25">
        <f>+P8+P59</f>
        <v>1636553.7</v>
      </c>
    </row>
    <row r="7" spans="1:16" s="26" customFormat="1" x14ac:dyDescent="0.2">
      <c r="A7" s="17"/>
      <c r="B7" s="17"/>
      <c r="C7" s="1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15" x14ac:dyDescent="0.25">
      <c r="A8" s="16" t="s">
        <v>55</v>
      </c>
      <c r="D8" s="28">
        <f t="shared" ref="D8:O8" si="1">+D11+D18+D43+D56</f>
        <v>270007</v>
      </c>
      <c r="E8" s="28">
        <f t="shared" si="1"/>
        <v>268246.7</v>
      </c>
      <c r="F8" s="28">
        <f t="shared" si="1"/>
        <v>294329</v>
      </c>
      <c r="G8" s="28">
        <f t="shared" si="1"/>
        <v>515687</v>
      </c>
      <c r="H8" s="28">
        <f t="shared" si="1"/>
        <v>288284</v>
      </c>
      <c r="I8" s="28">
        <f t="shared" si="1"/>
        <v>0</v>
      </c>
      <c r="J8" s="28">
        <f t="shared" si="1"/>
        <v>0</v>
      </c>
      <c r="K8" s="28">
        <f t="shared" si="1"/>
        <v>0</v>
      </c>
      <c r="L8" s="28">
        <f t="shared" si="1"/>
        <v>0</v>
      </c>
      <c r="M8" s="28">
        <f t="shared" si="1"/>
        <v>0</v>
      </c>
      <c r="N8" s="28">
        <f t="shared" si="1"/>
        <v>0</v>
      </c>
      <c r="O8" s="28">
        <f t="shared" si="1"/>
        <v>0</v>
      </c>
      <c r="P8" s="28">
        <f>+P11+P18+P43+P56</f>
        <v>1636553.7</v>
      </c>
    </row>
    <row r="9" spans="1:16" ht="15" x14ac:dyDescent="0.25">
      <c r="A9" s="16"/>
      <c r="C9" s="16" t="s">
        <v>126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ht="10.5" customHeight="1" x14ac:dyDescent="0.25">
      <c r="A10" s="16"/>
      <c r="C10" s="16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ht="15" x14ac:dyDescent="0.25">
      <c r="B11" s="16" t="s">
        <v>125</v>
      </c>
      <c r="D11" s="28">
        <f t="shared" ref="D11:L11" si="2">SUM(D12:D16)</f>
        <v>129800</v>
      </c>
      <c r="E11" s="28">
        <f t="shared" si="2"/>
        <v>138168.29999999999</v>
      </c>
      <c r="F11" s="28">
        <f t="shared" si="2"/>
        <v>161600</v>
      </c>
      <c r="G11" s="28">
        <f t="shared" si="2"/>
        <v>148610</v>
      </c>
      <c r="H11" s="28">
        <f t="shared" si="2"/>
        <v>123600</v>
      </c>
      <c r="I11" s="28">
        <f t="shared" si="2"/>
        <v>0</v>
      </c>
      <c r="J11" s="28">
        <f t="shared" si="2"/>
        <v>0</v>
      </c>
      <c r="K11" s="28">
        <f t="shared" si="2"/>
        <v>0</v>
      </c>
      <c r="L11" s="28">
        <f t="shared" si="2"/>
        <v>0</v>
      </c>
      <c r="M11" s="28">
        <f t="shared" ref="M11:O11" si="3">SUM(M12:M16)</f>
        <v>0</v>
      </c>
      <c r="N11" s="28">
        <f t="shared" si="3"/>
        <v>0</v>
      </c>
      <c r="O11" s="28">
        <f t="shared" si="3"/>
        <v>0</v>
      </c>
      <c r="P11" s="25">
        <f>SUM(P12:P16)</f>
        <v>701778.3</v>
      </c>
    </row>
    <row r="12" spans="1:16" ht="15.75" customHeight="1" x14ac:dyDescent="0.25">
      <c r="B12" s="16"/>
      <c r="C12" s="29" t="s">
        <v>80</v>
      </c>
      <c r="D12" s="30">
        <v>25000</v>
      </c>
      <c r="E12" s="30">
        <v>44568.3</v>
      </c>
      <c r="F12" s="30">
        <v>50000</v>
      </c>
      <c r="G12" s="30">
        <v>25000</v>
      </c>
      <c r="H12" s="30">
        <v>20000</v>
      </c>
      <c r="I12" s="30"/>
      <c r="J12" s="30"/>
      <c r="K12" s="30"/>
      <c r="L12" s="30"/>
      <c r="M12" s="30"/>
      <c r="N12" s="30"/>
      <c r="O12" s="30"/>
      <c r="P12" s="30">
        <f>SUM(D12:O12)</f>
        <v>164568.29999999999</v>
      </c>
    </row>
    <row r="13" spans="1:16" ht="15.75" customHeight="1" x14ac:dyDescent="0.2">
      <c r="B13" s="24"/>
      <c r="C13" s="29" t="s">
        <v>3</v>
      </c>
      <c r="D13" s="30">
        <v>36400</v>
      </c>
      <c r="E13" s="30">
        <v>30800</v>
      </c>
      <c r="F13" s="30">
        <v>33600</v>
      </c>
      <c r="G13" s="30">
        <v>38610</v>
      </c>
      <c r="H13" s="30">
        <v>32000</v>
      </c>
      <c r="I13" s="30"/>
      <c r="J13" s="30"/>
      <c r="K13" s="30"/>
      <c r="L13" s="30"/>
      <c r="M13" s="30"/>
      <c r="N13" s="30"/>
      <c r="O13" s="30"/>
      <c r="P13" s="30">
        <f t="shared" ref="P13:P16" si="4">SUM(D13:O13)</f>
        <v>171410</v>
      </c>
    </row>
    <row r="14" spans="1:16" ht="15.75" customHeight="1" x14ac:dyDescent="0.2">
      <c r="B14" s="24"/>
      <c r="C14" s="29" t="s">
        <v>4</v>
      </c>
      <c r="D14" s="30">
        <v>36400</v>
      </c>
      <c r="E14" s="30">
        <v>30800</v>
      </c>
      <c r="F14" s="30">
        <v>36400</v>
      </c>
      <c r="G14" s="30">
        <v>40000</v>
      </c>
      <c r="H14" s="30">
        <v>32000</v>
      </c>
      <c r="I14" s="30"/>
      <c r="J14" s="30"/>
      <c r="K14" s="30"/>
      <c r="L14" s="30"/>
      <c r="M14" s="30"/>
      <c r="N14" s="30"/>
      <c r="O14" s="30"/>
      <c r="P14" s="30">
        <f t="shared" si="4"/>
        <v>175600</v>
      </c>
    </row>
    <row r="15" spans="1:16" x14ac:dyDescent="0.2">
      <c r="B15" s="24"/>
      <c r="C15" s="29" t="s">
        <v>5</v>
      </c>
      <c r="D15" s="30">
        <v>32000</v>
      </c>
      <c r="E15" s="30">
        <v>32000</v>
      </c>
      <c r="F15" s="30">
        <v>41600</v>
      </c>
      <c r="G15" s="30">
        <v>45000</v>
      </c>
      <c r="H15" s="30">
        <v>39600</v>
      </c>
      <c r="I15" s="30"/>
      <c r="J15" s="30"/>
      <c r="K15" s="30"/>
      <c r="L15" s="30"/>
      <c r="M15" s="30"/>
      <c r="N15" s="30"/>
      <c r="O15" s="30"/>
      <c r="P15" s="30">
        <f t="shared" si="4"/>
        <v>190200</v>
      </c>
    </row>
    <row r="16" spans="1:16" x14ac:dyDescent="0.2">
      <c r="B16" s="24"/>
      <c r="C16" s="29" t="s">
        <v>116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/>
      <c r="J16" s="30"/>
      <c r="K16" s="30"/>
      <c r="L16" s="30"/>
      <c r="M16" s="30"/>
      <c r="N16" s="30"/>
      <c r="O16" s="30"/>
      <c r="P16" s="30">
        <f t="shared" si="4"/>
        <v>0</v>
      </c>
    </row>
    <row r="17" spans="2:16" ht="15.75" customHeight="1" x14ac:dyDescent="0.2">
      <c r="B17" s="24"/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2:16" ht="15" x14ac:dyDescent="0.25">
      <c r="B18" s="16" t="s">
        <v>113</v>
      </c>
      <c r="D18" s="28">
        <f t="shared" ref="D18:K18" si="5">D19+D24+D26+D30+D21+D37+D39+D33+D35</f>
        <v>140000</v>
      </c>
      <c r="E18" s="28">
        <f t="shared" si="5"/>
        <v>130000</v>
      </c>
      <c r="F18" s="28">
        <f t="shared" si="5"/>
        <v>132400</v>
      </c>
      <c r="G18" s="28">
        <f t="shared" si="5"/>
        <v>37000</v>
      </c>
      <c r="H18" s="28">
        <f t="shared" si="5"/>
        <v>119758</v>
      </c>
      <c r="I18" s="28">
        <f t="shared" si="5"/>
        <v>0</v>
      </c>
      <c r="J18" s="28">
        <f t="shared" si="5"/>
        <v>0</v>
      </c>
      <c r="K18" s="28">
        <f t="shared" si="5"/>
        <v>0</v>
      </c>
      <c r="L18" s="28">
        <f>L19+L24+L26+L30+L21+L37+L39+L33+L35</f>
        <v>0</v>
      </c>
      <c r="M18" s="28">
        <f>M19+M24+M26+M30+M21+M37+M39+M33+M35</f>
        <v>0</v>
      </c>
      <c r="N18" s="28">
        <f>N19+N24+N26+N30+N21+N37+N39+N33+N35</f>
        <v>0</v>
      </c>
      <c r="O18" s="28">
        <f>O19+O24+O26+O30+O21+O37+O39+O33+O35</f>
        <v>0</v>
      </c>
      <c r="P18" s="25">
        <f>P19+P24+P26+P30+P21+P37+P39+P33+P35</f>
        <v>559158</v>
      </c>
    </row>
    <row r="19" spans="2:16" ht="15" hidden="1" x14ac:dyDescent="0.25">
      <c r="B19" s="24"/>
      <c r="C19" s="31" t="s">
        <v>19</v>
      </c>
      <c r="D19" s="25">
        <f t="shared" ref="D19" si="6">SUM(D20:D21)</f>
        <v>0</v>
      </c>
      <c r="E19" s="25">
        <f t="shared" ref="E19:O19" si="7">SUM(E20)</f>
        <v>0</v>
      </c>
      <c r="F19" s="25">
        <f t="shared" si="7"/>
        <v>0</v>
      </c>
      <c r="G19" s="25">
        <f t="shared" si="7"/>
        <v>0</v>
      </c>
      <c r="H19" s="25">
        <f t="shared" si="7"/>
        <v>0</v>
      </c>
      <c r="I19" s="25">
        <f t="shared" si="7"/>
        <v>0</v>
      </c>
      <c r="J19" s="25">
        <f t="shared" si="7"/>
        <v>0</v>
      </c>
      <c r="K19" s="25">
        <f t="shared" si="7"/>
        <v>0</v>
      </c>
      <c r="L19" s="25">
        <f t="shared" si="7"/>
        <v>0</v>
      </c>
      <c r="M19" s="25">
        <f t="shared" si="7"/>
        <v>0</v>
      </c>
      <c r="N19" s="25">
        <f t="shared" si="7"/>
        <v>0</v>
      </c>
      <c r="O19" s="25">
        <f t="shared" si="7"/>
        <v>0</v>
      </c>
      <c r="P19" s="25">
        <f>P20</f>
        <v>0</v>
      </c>
    </row>
    <row r="20" spans="2:16" hidden="1" x14ac:dyDescent="0.2">
      <c r="B20" s="24"/>
      <c r="C20" s="32" t="s">
        <v>68</v>
      </c>
      <c r="D20" s="27">
        <v>0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30">
        <f t="shared" ref="P20" si="8">SUM(D20:O20)</f>
        <v>0</v>
      </c>
    </row>
    <row r="21" spans="2:16" ht="15" hidden="1" x14ac:dyDescent="0.25">
      <c r="B21" s="24"/>
      <c r="C21" s="31" t="s">
        <v>134</v>
      </c>
      <c r="D21" s="25">
        <f>D22+D23</f>
        <v>0</v>
      </c>
      <c r="E21" s="25">
        <f t="shared" ref="E21:P21" si="9">E22+E23</f>
        <v>0</v>
      </c>
      <c r="F21" s="25">
        <f t="shared" si="9"/>
        <v>0</v>
      </c>
      <c r="G21" s="25"/>
      <c r="H21" s="25"/>
      <c r="I21" s="25"/>
      <c r="J21" s="25"/>
      <c r="K21" s="25"/>
      <c r="L21" s="25"/>
      <c r="M21" s="25"/>
      <c r="N21" s="25"/>
      <c r="O21" s="25"/>
      <c r="P21" s="25">
        <f t="shared" si="9"/>
        <v>0</v>
      </c>
    </row>
    <row r="22" spans="2:16" hidden="1" x14ac:dyDescent="0.2">
      <c r="B22" s="24"/>
      <c r="C22" s="32" t="s">
        <v>135</v>
      </c>
      <c r="D22" s="27">
        <v>0</v>
      </c>
      <c r="E22" s="27">
        <v>0</v>
      </c>
      <c r="F22" s="27">
        <v>0</v>
      </c>
      <c r="G22" s="27"/>
      <c r="H22" s="27"/>
      <c r="I22" s="27"/>
      <c r="J22" s="27"/>
      <c r="K22" s="27"/>
      <c r="L22" s="27"/>
      <c r="M22" s="27"/>
      <c r="N22" s="27"/>
      <c r="O22" s="27"/>
      <c r="P22" s="30">
        <f t="shared" ref="P22:P23" si="10">SUM(D22:E22)</f>
        <v>0</v>
      </c>
    </row>
    <row r="23" spans="2:16" hidden="1" x14ac:dyDescent="0.2">
      <c r="B23" s="24"/>
      <c r="C23" s="32" t="s">
        <v>71</v>
      </c>
      <c r="D23" s="27">
        <v>0</v>
      </c>
      <c r="E23" s="27">
        <v>0</v>
      </c>
      <c r="F23" s="27">
        <v>0</v>
      </c>
      <c r="G23" s="27"/>
      <c r="H23" s="27"/>
      <c r="I23" s="27"/>
      <c r="J23" s="27"/>
      <c r="K23" s="27"/>
      <c r="L23" s="27"/>
      <c r="M23" s="27"/>
      <c r="N23" s="27"/>
      <c r="O23" s="27"/>
      <c r="P23" s="30">
        <f t="shared" si="10"/>
        <v>0</v>
      </c>
    </row>
    <row r="24" spans="2:16" ht="15" hidden="1" x14ac:dyDescent="0.25">
      <c r="B24" s="24"/>
      <c r="C24" s="31" t="s">
        <v>9</v>
      </c>
      <c r="D24" s="25">
        <f t="shared" ref="D24:O24" si="11">SUM(D25:D25)</f>
        <v>0</v>
      </c>
      <c r="E24" s="25">
        <f t="shared" si="11"/>
        <v>0</v>
      </c>
      <c r="F24" s="25">
        <f t="shared" si="11"/>
        <v>0</v>
      </c>
      <c r="G24" s="25">
        <f t="shared" si="11"/>
        <v>0</v>
      </c>
      <c r="H24" s="25">
        <f t="shared" si="11"/>
        <v>0</v>
      </c>
      <c r="I24" s="25">
        <f t="shared" si="11"/>
        <v>0</v>
      </c>
      <c r="J24" s="25">
        <f t="shared" si="11"/>
        <v>0</v>
      </c>
      <c r="K24" s="25">
        <f t="shared" si="11"/>
        <v>0</v>
      </c>
      <c r="L24" s="25">
        <f t="shared" si="11"/>
        <v>0</v>
      </c>
      <c r="M24" s="25">
        <f t="shared" si="11"/>
        <v>0</v>
      </c>
      <c r="N24" s="25">
        <f t="shared" si="11"/>
        <v>0</v>
      </c>
      <c r="O24" s="25">
        <f t="shared" si="11"/>
        <v>0</v>
      </c>
      <c r="P24" s="25">
        <f>P25</f>
        <v>0</v>
      </c>
    </row>
    <row r="25" spans="2:16" hidden="1" x14ac:dyDescent="0.2">
      <c r="B25" s="24"/>
      <c r="C25" s="29" t="s">
        <v>72</v>
      </c>
      <c r="D25" s="27">
        <v>0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30">
        <f t="shared" ref="P25" si="12">SUM(D25:O25)</f>
        <v>0</v>
      </c>
    </row>
    <row r="26" spans="2:16" ht="15" x14ac:dyDescent="0.25">
      <c r="B26" s="24"/>
      <c r="C26" s="31" t="s">
        <v>10</v>
      </c>
      <c r="D26" s="25">
        <f>SUM(D27:D29)</f>
        <v>45000</v>
      </c>
      <c r="E26" s="25">
        <f t="shared" ref="E26:P26" si="13">SUM(E27:E29)</f>
        <v>40000</v>
      </c>
      <c r="F26" s="25">
        <f t="shared" si="13"/>
        <v>40400</v>
      </c>
      <c r="G26" s="25">
        <f t="shared" si="13"/>
        <v>37000</v>
      </c>
      <c r="H26" s="25">
        <f t="shared" si="13"/>
        <v>45000</v>
      </c>
      <c r="I26" s="25">
        <f t="shared" si="13"/>
        <v>0</v>
      </c>
      <c r="J26" s="25">
        <f t="shared" si="13"/>
        <v>0</v>
      </c>
      <c r="K26" s="25">
        <f t="shared" si="13"/>
        <v>0</v>
      </c>
      <c r="L26" s="25">
        <f t="shared" si="13"/>
        <v>0</v>
      </c>
      <c r="M26" s="25">
        <f t="shared" si="13"/>
        <v>0</v>
      </c>
      <c r="N26" s="25">
        <f t="shared" si="13"/>
        <v>0</v>
      </c>
      <c r="O26" s="25">
        <f t="shared" si="13"/>
        <v>0</v>
      </c>
      <c r="P26" s="25">
        <f t="shared" si="13"/>
        <v>207400</v>
      </c>
    </row>
    <row r="27" spans="2:16" x14ac:dyDescent="0.2">
      <c r="B27" s="24"/>
      <c r="C27" s="29" t="s">
        <v>72</v>
      </c>
      <c r="D27" s="27">
        <v>45000</v>
      </c>
      <c r="E27" s="27">
        <v>30000</v>
      </c>
      <c r="F27" s="27">
        <v>40000</v>
      </c>
      <c r="G27" s="27">
        <v>30000</v>
      </c>
      <c r="H27" s="27">
        <v>45000</v>
      </c>
      <c r="I27" s="27"/>
      <c r="J27" s="27"/>
      <c r="K27" s="27"/>
      <c r="L27" s="27"/>
      <c r="M27" s="27"/>
      <c r="N27" s="27"/>
      <c r="O27" s="27"/>
      <c r="P27" s="30">
        <f t="shared" ref="P27:P28" si="14">SUM(D27:O27)</f>
        <v>190000</v>
      </c>
    </row>
    <row r="28" spans="2:16" x14ac:dyDescent="0.2">
      <c r="B28" s="24"/>
      <c r="C28" s="29" t="s">
        <v>73</v>
      </c>
      <c r="D28" s="27"/>
      <c r="E28" s="27">
        <v>10000</v>
      </c>
      <c r="F28" s="27">
        <v>400</v>
      </c>
      <c r="G28" s="27">
        <v>7000</v>
      </c>
      <c r="H28" s="27">
        <v>0</v>
      </c>
      <c r="I28" s="27"/>
      <c r="J28" s="27"/>
      <c r="K28" s="27"/>
      <c r="L28" s="27"/>
      <c r="M28" s="27"/>
      <c r="N28" s="27"/>
      <c r="O28" s="27"/>
      <c r="P28" s="30">
        <f t="shared" si="14"/>
        <v>17400</v>
      </c>
    </row>
    <row r="29" spans="2:16" hidden="1" x14ac:dyDescent="0.2">
      <c r="B29" s="24"/>
      <c r="C29" s="29" t="s">
        <v>115</v>
      </c>
      <c r="D29" s="27">
        <v>0</v>
      </c>
      <c r="E29" s="27">
        <v>0</v>
      </c>
      <c r="F29" s="27">
        <v>0</v>
      </c>
      <c r="G29" s="27"/>
      <c r="H29" s="27"/>
      <c r="I29" s="27"/>
      <c r="J29" s="27"/>
      <c r="K29" s="27"/>
      <c r="L29" s="27"/>
      <c r="M29" s="27"/>
      <c r="N29" s="27"/>
      <c r="O29" s="27"/>
      <c r="P29" s="30">
        <f t="shared" ref="P29" si="15">SUM(D29:E29)</f>
        <v>0</v>
      </c>
    </row>
    <row r="30" spans="2:16" ht="15" x14ac:dyDescent="0.25">
      <c r="B30" s="24"/>
      <c r="C30" s="31" t="s">
        <v>11</v>
      </c>
      <c r="D30" s="25">
        <f>SUM(D31:D32)</f>
        <v>70000</v>
      </c>
      <c r="E30" s="25">
        <f>SUM(E31:E32)</f>
        <v>65000</v>
      </c>
      <c r="F30" s="25">
        <f>SUM(F31:F32)</f>
        <v>67000</v>
      </c>
      <c r="G30" s="25">
        <f t="shared" ref="D30:P35" si="16">SUM(G31:G31)</f>
        <v>0</v>
      </c>
      <c r="H30" s="25">
        <f t="shared" si="16"/>
        <v>30000</v>
      </c>
      <c r="I30" s="25">
        <f t="shared" si="16"/>
        <v>0</v>
      </c>
      <c r="J30" s="25">
        <f t="shared" ref="J30:P30" si="17">SUM(J31:J32)</f>
        <v>0</v>
      </c>
      <c r="K30" s="25">
        <f t="shared" si="17"/>
        <v>0</v>
      </c>
      <c r="L30" s="25">
        <f t="shared" si="17"/>
        <v>0</v>
      </c>
      <c r="M30" s="25">
        <f t="shared" si="17"/>
        <v>0</v>
      </c>
      <c r="N30" s="25">
        <f t="shared" si="17"/>
        <v>0</v>
      </c>
      <c r="O30" s="25">
        <f t="shared" si="17"/>
        <v>0</v>
      </c>
      <c r="P30" s="25">
        <f t="shared" si="17"/>
        <v>232000</v>
      </c>
    </row>
    <row r="31" spans="2:16" x14ac:dyDescent="0.2">
      <c r="B31" s="24"/>
      <c r="C31" s="29" t="s">
        <v>72</v>
      </c>
      <c r="D31" s="27">
        <v>60000</v>
      </c>
      <c r="E31" s="27">
        <v>60000</v>
      </c>
      <c r="F31" s="27">
        <v>60000</v>
      </c>
      <c r="G31" s="27">
        <v>0</v>
      </c>
      <c r="H31" s="27">
        <v>30000</v>
      </c>
      <c r="I31" s="27"/>
      <c r="J31" s="27"/>
      <c r="K31" s="27"/>
      <c r="L31" s="27"/>
      <c r="M31" s="27"/>
      <c r="N31" s="27"/>
      <c r="O31" s="27"/>
      <c r="P31" s="30">
        <f t="shared" ref="P31:P32" si="18">SUM(D31:O31)</f>
        <v>210000</v>
      </c>
    </row>
    <row r="32" spans="2:16" x14ac:dyDescent="0.2">
      <c r="B32" s="24"/>
      <c r="C32" s="29" t="s">
        <v>73</v>
      </c>
      <c r="D32" s="27">
        <v>10000</v>
      </c>
      <c r="E32" s="27">
        <v>5000</v>
      </c>
      <c r="F32" s="27">
        <v>7000</v>
      </c>
      <c r="G32" s="27">
        <v>0</v>
      </c>
      <c r="H32" s="27">
        <v>0</v>
      </c>
      <c r="I32" s="27"/>
      <c r="J32" s="27"/>
      <c r="K32" s="27"/>
      <c r="L32" s="27"/>
      <c r="M32" s="27"/>
      <c r="N32" s="27"/>
      <c r="O32" s="27"/>
      <c r="P32" s="30">
        <f t="shared" si="18"/>
        <v>22000</v>
      </c>
    </row>
    <row r="33" spans="1:16" ht="15" hidden="1" x14ac:dyDescent="0.25">
      <c r="B33" s="24"/>
      <c r="C33" s="31" t="s">
        <v>167</v>
      </c>
      <c r="D33" s="25">
        <f t="shared" si="16"/>
        <v>0</v>
      </c>
      <c r="E33" s="25">
        <f t="shared" si="16"/>
        <v>0</v>
      </c>
      <c r="F33" s="25">
        <f t="shared" si="16"/>
        <v>0</v>
      </c>
      <c r="G33" s="25"/>
      <c r="H33" s="25"/>
      <c r="I33" s="25"/>
      <c r="J33" s="25"/>
      <c r="K33" s="25"/>
      <c r="L33" s="25"/>
      <c r="M33" s="25"/>
      <c r="N33" s="25"/>
      <c r="O33" s="25"/>
      <c r="P33" s="25">
        <f>SUM(D33:E33)</f>
        <v>0</v>
      </c>
    </row>
    <row r="34" spans="1:16" hidden="1" x14ac:dyDescent="0.2">
      <c r="B34" s="24"/>
      <c r="C34" s="29" t="s">
        <v>72</v>
      </c>
      <c r="D34" s="27">
        <v>0</v>
      </c>
      <c r="E34" s="27">
        <v>0</v>
      </c>
      <c r="F34" s="27">
        <v>0</v>
      </c>
      <c r="G34" s="27"/>
      <c r="H34" s="27"/>
      <c r="I34" s="27"/>
      <c r="J34" s="27"/>
      <c r="K34" s="27"/>
      <c r="L34" s="27"/>
      <c r="M34" s="27"/>
      <c r="N34" s="27"/>
      <c r="O34" s="27"/>
      <c r="P34" s="30">
        <f>SUM(D34:E34)</f>
        <v>0</v>
      </c>
    </row>
    <row r="35" spans="1:16" ht="15" hidden="1" x14ac:dyDescent="0.25">
      <c r="B35" s="24"/>
      <c r="C35" s="31" t="s">
        <v>77</v>
      </c>
      <c r="D35" s="25">
        <f t="shared" si="16"/>
        <v>0</v>
      </c>
      <c r="E35" s="25">
        <f t="shared" si="16"/>
        <v>0</v>
      </c>
      <c r="F35" s="25">
        <f t="shared" si="16"/>
        <v>0</v>
      </c>
      <c r="G35" s="25"/>
      <c r="H35" s="25"/>
      <c r="I35" s="25"/>
      <c r="J35" s="25"/>
      <c r="K35" s="25"/>
      <c r="L35" s="25"/>
      <c r="M35" s="25"/>
      <c r="N35" s="25"/>
      <c r="O35" s="25"/>
      <c r="P35" s="25">
        <f t="shared" si="16"/>
        <v>0</v>
      </c>
    </row>
    <row r="36" spans="1:16" hidden="1" x14ac:dyDescent="0.2">
      <c r="B36" s="24"/>
      <c r="C36" s="29" t="s">
        <v>72</v>
      </c>
      <c r="D36" s="27">
        <v>0</v>
      </c>
      <c r="E36" s="27">
        <v>0</v>
      </c>
      <c r="F36" s="27">
        <v>0</v>
      </c>
      <c r="G36" s="27"/>
      <c r="H36" s="27"/>
      <c r="I36" s="27"/>
      <c r="J36" s="27"/>
      <c r="K36" s="27"/>
      <c r="L36" s="27"/>
      <c r="M36" s="27"/>
      <c r="N36" s="27"/>
      <c r="O36" s="27"/>
      <c r="P36" s="30">
        <f>SUM(D36:E36)</f>
        <v>0</v>
      </c>
    </row>
    <row r="37" spans="1:16" ht="15" x14ac:dyDescent="0.25">
      <c r="B37" s="24"/>
      <c r="C37" s="31" t="s">
        <v>12</v>
      </c>
      <c r="D37" s="25">
        <f>SUM(D38)</f>
        <v>0</v>
      </c>
      <c r="E37" s="25">
        <f t="shared" ref="E37:O37" si="19">SUM(E38)</f>
        <v>25000</v>
      </c>
      <c r="F37" s="25">
        <f t="shared" si="19"/>
        <v>0</v>
      </c>
      <c r="G37" s="25">
        <f t="shared" si="19"/>
        <v>0</v>
      </c>
      <c r="H37" s="25">
        <f t="shared" si="19"/>
        <v>44758</v>
      </c>
      <c r="I37" s="25">
        <f t="shared" si="19"/>
        <v>0</v>
      </c>
      <c r="J37" s="25">
        <f t="shared" si="19"/>
        <v>0</v>
      </c>
      <c r="K37" s="25">
        <f t="shared" si="19"/>
        <v>0</v>
      </c>
      <c r="L37" s="25">
        <f t="shared" si="19"/>
        <v>0</v>
      </c>
      <c r="M37" s="25">
        <f t="shared" si="19"/>
        <v>0</v>
      </c>
      <c r="N37" s="25">
        <f t="shared" si="19"/>
        <v>0</v>
      </c>
      <c r="O37" s="25">
        <f t="shared" si="19"/>
        <v>0</v>
      </c>
      <c r="P37" s="25">
        <f>P38</f>
        <v>69758</v>
      </c>
    </row>
    <row r="38" spans="1:16" x14ac:dyDescent="0.2">
      <c r="B38" s="24"/>
      <c r="C38" s="29" t="s">
        <v>72</v>
      </c>
      <c r="D38" s="27">
        <v>0</v>
      </c>
      <c r="E38" s="27">
        <v>25000</v>
      </c>
      <c r="F38" s="27">
        <v>0</v>
      </c>
      <c r="G38" s="27">
        <v>0</v>
      </c>
      <c r="H38" s="27">
        <v>44758</v>
      </c>
      <c r="I38" s="27"/>
      <c r="J38" s="27"/>
      <c r="K38" s="27"/>
      <c r="L38" s="27"/>
      <c r="M38" s="27"/>
      <c r="N38" s="27"/>
      <c r="O38" s="27"/>
      <c r="P38" s="30">
        <f t="shared" ref="P38" si="20">SUM(D38:O38)</f>
        <v>69758</v>
      </c>
    </row>
    <row r="39" spans="1:16" ht="15" x14ac:dyDescent="0.25">
      <c r="B39" s="24"/>
      <c r="C39" s="31" t="s">
        <v>13</v>
      </c>
      <c r="D39" s="25">
        <f>SUM(D40:D41)</f>
        <v>25000</v>
      </c>
      <c r="E39" s="25">
        <f t="shared" ref="E39:G39" si="21">SUM(E40:E41)</f>
        <v>0</v>
      </c>
      <c r="F39" s="25">
        <f t="shared" si="21"/>
        <v>25000</v>
      </c>
      <c r="G39" s="25">
        <f t="shared" si="21"/>
        <v>0</v>
      </c>
      <c r="H39" s="25">
        <f t="shared" ref="H39" si="22">SUM(H40:H41)</f>
        <v>0</v>
      </c>
      <c r="I39" s="25"/>
      <c r="J39" s="25"/>
      <c r="K39" s="25"/>
      <c r="L39" s="25"/>
      <c r="M39" s="25"/>
      <c r="N39" s="25"/>
      <c r="O39" s="25"/>
      <c r="P39" s="25">
        <f>SUM(P40:P41)</f>
        <v>50000</v>
      </c>
    </row>
    <row r="40" spans="1:16" x14ac:dyDescent="0.2">
      <c r="B40" s="24"/>
      <c r="C40" s="29" t="s">
        <v>72</v>
      </c>
      <c r="D40" s="27">
        <v>20000</v>
      </c>
      <c r="E40" s="27">
        <v>0</v>
      </c>
      <c r="F40" s="27">
        <v>25000</v>
      </c>
      <c r="G40" s="27">
        <v>0</v>
      </c>
      <c r="H40" s="27">
        <v>0</v>
      </c>
      <c r="I40" s="27"/>
      <c r="J40" s="27"/>
      <c r="K40" s="27"/>
      <c r="L40" s="27"/>
      <c r="M40" s="27"/>
      <c r="N40" s="27"/>
      <c r="O40" s="27"/>
      <c r="P40" s="30">
        <f>SUM(D40:O40)</f>
        <v>45000</v>
      </c>
    </row>
    <row r="41" spans="1:16" x14ac:dyDescent="0.2">
      <c r="B41" s="24"/>
      <c r="C41" s="29" t="s">
        <v>73</v>
      </c>
      <c r="D41" s="27">
        <v>5000</v>
      </c>
      <c r="E41" s="27">
        <v>0</v>
      </c>
      <c r="F41" s="27">
        <v>0</v>
      </c>
      <c r="G41" s="27">
        <v>0</v>
      </c>
      <c r="H41" s="27">
        <v>0</v>
      </c>
      <c r="I41" s="27"/>
      <c r="J41" s="27"/>
      <c r="K41" s="27"/>
      <c r="L41" s="27"/>
      <c r="M41" s="27"/>
      <c r="N41" s="27"/>
      <c r="O41" s="27"/>
      <c r="P41" s="30">
        <f>SUM(D41:O41)</f>
        <v>5000</v>
      </c>
    </row>
    <row r="42" spans="1:16" x14ac:dyDescent="0.2">
      <c r="B42" s="24"/>
      <c r="C42" s="29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 ht="14.25" customHeight="1" x14ac:dyDescent="0.25">
      <c r="A43" s="16"/>
      <c r="B43" s="16" t="s">
        <v>54</v>
      </c>
      <c r="D43" s="28">
        <f t="shared" ref="D43:O43" si="23">+D44+D48+D53</f>
        <v>0</v>
      </c>
      <c r="E43" s="28">
        <f t="shared" si="23"/>
        <v>0</v>
      </c>
      <c r="F43" s="28">
        <f t="shared" si="23"/>
        <v>0</v>
      </c>
      <c r="G43" s="28">
        <f t="shared" si="23"/>
        <v>330000</v>
      </c>
      <c r="H43" s="28">
        <f t="shared" si="23"/>
        <v>40000</v>
      </c>
      <c r="I43" s="28">
        <f t="shared" si="23"/>
        <v>0</v>
      </c>
      <c r="J43" s="28">
        <f t="shared" si="23"/>
        <v>0</v>
      </c>
      <c r="K43" s="28">
        <f t="shared" si="23"/>
        <v>0</v>
      </c>
      <c r="L43" s="28">
        <f t="shared" si="23"/>
        <v>0</v>
      </c>
      <c r="M43" s="28">
        <f t="shared" si="23"/>
        <v>0</v>
      </c>
      <c r="N43" s="28">
        <f t="shared" si="23"/>
        <v>0</v>
      </c>
      <c r="O43" s="28">
        <f t="shared" si="23"/>
        <v>0</v>
      </c>
      <c r="P43" s="25">
        <f>+P44+P48+P53</f>
        <v>370000</v>
      </c>
    </row>
    <row r="44" spans="1:16" ht="15" x14ac:dyDescent="0.25">
      <c r="B44" s="16"/>
      <c r="C44" s="16" t="s">
        <v>62</v>
      </c>
      <c r="D44" s="25">
        <f t="shared" ref="D44:O44" si="24">D45+D46</f>
        <v>0</v>
      </c>
      <c r="E44" s="25">
        <f t="shared" si="24"/>
        <v>0</v>
      </c>
      <c r="F44" s="25">
        <f t="shared" si="24"/>
        <v>0</v>
      </c>
      <c r="G44" s="25">
        <f t="shared" si="24"/>
        <v>0</v>
      </c>
      <c r="H44" s="25">
        <f t="shared" si="24"/>
        <v>0</v>
      </c>
      <c r="I44" s="25">
        <f t="shared" si="24"/>
        <v>0</v>
      </c>
      <c r="J44" s="25">
        <f t="shared" si="24"/>
        <v>0</v>
      </c>
      <c r="K44" s="25">
        <f t="shared" si="24"/>
        <v>0</v>
      </c>
      <c r="L44" s="25">
        <f t="shared" si="24"/>
        <v>0</v>
      </c>
      <c r="M44" s="25">
        <f t="shared" si="24"/>
        <v>0</v>
      </c>
      <c r="N44" s="25">
        <f t="shared" si="24"/>
        <v>0</v>
      </c>
      <c r="O44" s="25">
        <f t="shared" si="24"/>
        <v>0</v>
      </c>
      <c r="P44" s="25">
        <f>SUM(D44:E44)</f>
        <v>0</v>
      </c>
    </row>
    <row r="45" spans="1:16" hidden="1" x14ac:dyDescent="0.2">
      <c r="B45" s="24"/>
      <c r="C45" s="32" t="s">
        <v>9</v>
      </c>
      <c r="D45" s="27">
        <v>0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30">
        <f t="shared" ref="P45" si="25">SUM(D45:O45)</f>
        <v>0</v>
      </c>
    </row>
    <row r="46" spans="1:16" hidden="1" x14ac:dyDescent="0.2">
      <c r="B46" s="24"/>
      <c r="C46" s="32" t="s">
        <v>130</v>
      </c>
      <c r="D46" s="27">
        <v>0</v>
      </c>
      <c r="E46" s="27">
        <v>0</v>
      </c>
      <c r="F46" s="27">
        <v>0</v>
      </c>
      <c r="G46" s="27"/>
      <c r="H46" s="27"/>
      <c r="I46" s="27"/>
      <c r="J46" s="27"/>
      <c r="K46" s="27"/>
      <c r="L46" s="27"/>
      <c r="M46" s="27"/>
      <c r="N46" s="27"/>
      <c r="O46" s="27"/>
      <c r="P46" s="30">
        <f t="shared" ref="P46" si="26">SUM(D46:E46)</f>
        <v>0</v>
      </c>
    </row>
    <row r="47" spans="1:16" x14ac:dyDescent="0.2">
      <c r="B47" s="24"/>
      <c r="C47" s="29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6" ht="15" x14ac:dyDescent="0.25">
      <c r="B48" s="24"/>
      <c r="C48" s="31" t="s">
        <v>133</v>
      </c>
      <c r="D48" s="28">
        <f>SUM(D49:D51)</f>
        <v>0</v>
      </c>
      <c r="E48" s="28">
        <f t="shared" ref="E48:G48" si="27">SUM(E49:E51)</f>
        <v>0</v>
      </c>
      <c r="F48" s="28">
        <f t="shared" si="27"/>
        <v>0</v>
      </c>
      <c r="G48" s="28">
        <f t="shared" si="27"/>
        <v>330000</v>
      </c>
      <c r="H48" s="28">
        <f t="shared" ref="H48" si="28">SUM(H49:H51)</f>
        <v>40000</v>
      </c>
      <c r="I48" s="28">
        <f t="shared" ref="I48" si="29">SUM(I49:I51)</f>
        <v>0</v>
      </c>
      <c r="J48" s="28">
        <f t="shared" ref="J48" si="30">SUM(J49:J51)</f>
        <v>0</v>
      </c>
      <c r="K48" s="28">
        <f t="shared" ref="K48" si="31">SUM(K49:K51)</f>
        <v>0</v>
      </c>
      <c r="L48" s="28">
        <f t="shared" ref="L48" si="32">SUM(L49:L51)</f>
        <v>0</v>
      </c>
      <c r="M48" s="28">
        <f t="shared" ref="M48" si="33">SUM(M49:M51)</f>
        <v>0</v>
      </c>
      <c r="N48" s="28">
        <f t="shared" ref="N48" si="34">SUM(N49:N51)</f>
        <v>0</v>
      </c>
      <c r="O48" s="28">
        <f t="shared" ref="O48" si="35">SUM(O49:O51)</f>
        <v>0</v>
      </c>
      <c r="P48" s="28">
        <f t="shared" ref="P48" si="36">SUM(P49:P51)</f>
        <v>370000</v>
      </c>
    </row>
    <row r="49" spans="1:16" ht="15" x14ac:dyDescent="0.25">
      <c r="B49" s="24"/>
      <c r="C49" s="32" t="s">
        <v>127</v>
      </c>
      <c r="D49" s="30">
        <v>0</v>
      </c>
      <c r="E49" s="30">
        <v>0</v>
      </c>
      <c r="F49" s="30">
        <v>0</v>
      </c>
      <c r="G49" s="30">
        <v>300000</v>
      </c>
      <c r="H49" s="30">
        <v>40000</v>
      </c>
      <c r="I49" s="28"/>
      <c r="J49" s="28"/>
      <c r="K49" s="28"/>
      <c r="L49" s="28"/>
      <c r="M49" s="28"/>
      <c r="N49" s="28"/>
      <c r="O49" s="28"/>
      <c r="P49" s="30">
        <f t="shared" ref="P49:P51" si="37">SUM(D49:O49)</f>
        <v>340000</v>
      </c>
    </row>
    <row r="50" spans="1:16" x14ac:dyDescent="0.2">
      <c r="B50" s="24"/>
      <c r="C50" s="32" t="s">
        <v>148</v>
      </c>
      <c r="D50" s="27">
        <v>0</v>
      </c>
      <c r="E50" s="30">
        <v>0</v>
      </c>
      <c r="F50" s="30">
        <v>0</v>
      </c>
      <c r="G50" s="30">
        <v>30000</v>
      </c>
      <c r="H50" s="27">
        <v>0</v>
      </c>
      <c r="I50" s="27"/>
      <c r="J50" s="27"/>
      <c r="K50" s="27"/>
      <c r="L50" s="27"/>
      <c r="M50" s="27"/>
      <c r="N50" s="27"/>
      <c r="O50" s="27"/>
      <c r="P50" s="27">
        <f t="shared" si="37"/>
        <v>30000</v>
      </c>
    </row>
    <row r="51" spans="1:16" hidden="1" x14ac:dyDescent="0.2">
      <c r="B51" s="24"/>
      <c r="C51" s="32" t="s">
        <v>128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/>
      <c r="J51" s="27"/>
      <c r="K51" s="27"/>
      <c r="L51" s="27"/>
      <c r="M51" s="27"/>
      <c r="N51" s="27"/>
      <c r="O51" s="27"/>
      <c r="P51" s="27">
        <f t="shared" si="37"/>
        <v>0</v>
      </c>
    </row>
    <row r="52" spans="1:16" x14ac:dyDescent="0.2">
      <c r="B52" s="24"/>
      <c r="C52" s="32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1:16" ht="15" x14ac:dyDescent="0.25">
      <c r="B53" s="24"/>
      <c r="C53" s="16" t="s">
        <v>168</v>
      </c>
      <c r="D53" s="25">
        <f t="shared" ref="D53:O53" si="38">+D54</f>
        <v>0</v>
      </c>
      <c r="E53" s="25">
        <f t="shared" si="38"/>
        <v>0</v>
      </c>
      <c r="F53" s="25">
        <f t="shared" si="38"/>
        <v>0</v>
      </c>
      <c r="G53" s="25">
        <f t="shared" si="38"/>
        <v>0</v>
      </c>
      <c r="H53" s="25">
        <f t="shared" si="38"/>
        <v>0</v>
      </c>
      <c r="I53" s="25">
        <f t="shared" si="38"/>
        <v>0</v>
      </c>
      <c r="J53" s="25">
        <f t="shared" si="38"/>
        <v>0</v>
      </c>
      <c r="K53" s="25">
        <f t="shared" si="38"/>
        <v>0</v>
      </c>
      <c r="L53" s="25">
        <f t="shared" si="38"/>
        <v>0</v>
      </c>
      <c r="M53" s="25">
        <f t="shared" si="38"/>
        <v>0</v>
      </c>
      <c r="N53" s="25">
        <f t="shared" si="38"/>
        <v>0</v>
      </c>
      <c r="O53" s="25">
        <f t="shared" si="38"/>
        <v>0</v>
      </c>
      <c r="P53" s="25">
        <f>SUM(D53:E53)</f>
        <v>0</v>
      </c>
    </row>
    <row r="54" spans="1:16" hidden="1" x14ac:dyDescent="0.2">
      <c r="B54" s="24"/>
      <c r="C54" s="32" t="s">
        <v>169</v>
      </c>
      <c r="D54" s="27">
        <v>0</v>
      </c>
      <c r="E54" s="27">
        <v>0</v>
      </c>
      <c r="F54" s="27">
        <v>0</v>
      </c>
      <c r="G54" s="27"/>
      <c r="H54" s="27"/>
      <c r="I54" s="27"/>
      <c r="J54" s="27"/>
      <c r="K54" s="27"/>
      <c r="L54" s="27"/>
      <c r="M54" s="27"/>
      <c r="N54" s="27"/>
      <c r="O54" s="27"/>
      <c r="P54" s="30">
        <f>SUM(D54:E54)</f>
        <v>0</v>
      </c>
    </row>
    <row r="55" spans="1:16" x14ac:dyDescent="0.2">
      <c r="B55" s="24"/>
      <c r="C55" s="29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1:16" ht="13.5" customHeight="1" x14ac:dyDescent="0.25">
      <c r="A56" s="24"/>
      <c r="B56" s="31" t="s">
        <v>83</v>
      </c>
      <c r="D56" s="25">
        <f>D57</f>
        <v>207</v>
      </c>
      <c r="E56" s="25">
        <f t="shared" ref="E56:O56" si="39">E57</f>
        <v>78.400000000000006</v>
      </c>
      <c r="F56" s="25">
        <f t="shared" si="39"/>
        <v>329</v>
      </c>
      <c r="G56" s="25">
        <f t="shared" si="39"/>
        <v>77</v>
      </c>
      <c r="H56" s="25">
        <f t="shared" si="39"/>
        <v>4926</v>
      </c>
      <c r="I56" s="25">
        <f t="shared" si="39"/>
        <v>0</v>
      </c>
      <c r="J56" s="25">
        <f t="shared" si="39"/>
        <v>0</v>
      </c>
      <c r="K56" s="25">
        <f t="shared" si="39"/>
        <v>0</v>
      </c>
      <c r="L56" s="25">
        <f t="shared" si="39"/>
        <v>0</v>
      </c>
      <c r="M56" s="25">
        <f t="shared" si="39"/>
        <v>0</v>
      </c>
      <c r="N56" s="25">
        <f t="shared" si="39"/>
        <v>0</v>
      </c>
      <c r="O56" s="25">
        <f t="shared" si="39"/>
        <v>0</v>
      </c>
      <c r="P56" s="25">
        <f>P57</f>
        <v>5617.4</v>
      </c>
    </row>
    <row r="57" spans="1:16" x14ac:dyDescent="0.2">
      <c r="A57" s="24"/>
      <c r="B57" s="24"/>
      <c r="C57" s="29" t="s">
        <v>124</v>
      </c>
      <c r="D57" s="27">
        <v>207</v>
      </c>
      <c r="E57" s="27">
        <v>78.400000000000006</v>
      </c>
      <c r="F57" s="27">
        <v>329</v>
      </c>
      <c r="G57" s="27">
        <v>77</v>
      </c>
      <c r="H57" s="27">
        <v>4926</v>
      </c>
      <c r="I57" s="27"/>
      <c r="J57" s="33"/>
      <c r="K57" s="27"/>
      <c r="L57" s="27"/>
      <c r="M57" s="27"/>
      <c r="N57" s="27"/>
      <c r="O57" s="27"/>
      <c r="P57" s="30">
        <f t="shared" ref="P57" si="40">SUM(D57:O57)</f>
        <v>5617.4</v>
      </c>
    </row>
    <row r="58" spans="1:16" x14ac:dyDescent="0.2">
      <c r="A58" s="24"/>
      <c r="B58" s="24"/>
      <c r="C58" s="32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1:16" s="16" customFormat="1" ht="14.25" customHeight="1" x14ac:dyDescent="0.25">
      <c r="A59" s="31" t="s">
        <v>86</v>
      </c>
      <c r="B59" s="31"/>
      <c r="D59" s="25">
        <f t="shared" ref="D59:O59" si="41">SUM(D61:D61)</f>
        <v>0</v>
      </c>
      <c r="E59" s="25">
        <f t="shared" si="41"/>
        <v>0</v>
      </c>
      <c r="F59" s="25">
        <f t="shared" si="41"/>
        <v>0</v>
      </c>
      <c r="G59" s="25">
        <f t="shared" si="41"/>
        <v>0</v>
      </c>
      <c r="H59" s="25">
        <f t="shared" si="41"/>
        <v>0</v>
      </c>
      <c r="I59" s="25">
        <f t="shared" si="41"/>
        <v>0</v>
      </c>
      <c r="J59" s="25">
        <f t="shared" si="41"/>
        <v>0</v>
      </c>
      <c r="K59" s="25">
        <f t="shared" si="41"/>
        <v>0</v>
      </c>
      <c r="L59" s="25">
        <f t="shared" si="41"/>
        <v>0</v>
      </c>
      <c r="M59" s="25">
        <f t="shared" si="41"/>
        <v>0</v>
      </c>
      <c r="N59" s="25">
        <f t="shared" si="41"/>
        <v>0</v>
      </c>
      <c r="O59" s="25">
        <f t="shared" si="41"/>
        <v>0</v>
      </c>
      <c r="P59" s="25">
        <f>SUM(D59:O59)</f>
        <v>0</v>
      </c>
    </row>
    <row r="60" spans="1:16" x14ac:dyDescent="0.2">
      <c r="A60" s="24"/>
      <c r="B60" s="29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</row>
    <row r="61" spans="1:16" ht="17.25" customHeight="1" x14ac:dyDescent="0.25">
      <c r="A61" s="24"/>
      <c r="B61" s="31"/>
      <c r="C61" s="29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</row>
    <row r="62" spans="1:16" ht="15" x14ac:dyDescent="0.25">
      <c r="A62" s="24"/>
      <c r="B62" s="31"/>
      <c r="C62" s="29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</row>
    <row r="63" spans="1:16" ht="15" x14ac:dyDescent="0.25">
      <c r="A63" s="24"/>
      <c r="B63" s="31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</row>
    <row r="64" spans="1:16" s="42" customFormat="1" ht="13.5" customHeight="1" x14ac:dyDescent="0.2">
      <c r="A64" s="38"/>
      <c r="B64" s="39"/>
      <c r="C64" s="40" t="s">
        <v>18</v>
      </c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</row>
    <row r="65" spans="1:15" s="42" customFormat="1" ht="7.5" customHeight="1" x14ac:dyDescent="0.2">
      <c r="A65" s="38"/>
      <c r="B65" s="39"/>
      <c r="C65" s="39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1:15" s="42" customFormat="1" ht="12" customHeight="1" x14ac:dyDescent="0.2">
      <c r="A66" s="38"/>
      <c r="B66" s="39"/>
      <c r="C66" s="40" t="s">
        <v>32</v>
      </c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</row>
    <row r="67" spans="1:15" ht="12" customHeight="1" x14ac:dyDescent="0.2">
      <c r="A67" s="24"/>
      <c r="B67" s="29"/>
      <c r="C67" s="34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</row>
    <row r="68" spans="1:15" ht="14.25" customHeight="1" x14ac:dyDescent="0.2">
      <c r="A68" s="24"/>
      <c r="B68" s="29"/>
      <c r="C68" s="97"/>
      <c r="D68" s="97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1.25" customHeight="1" x14ac:dyDescent="0.2">
      <c r="A69" s="24"/>
      <c r="B69" s="29"/>
      <c r="C69" s="29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ht="12.75" customHeight="1" x14ac:dyDescent="0.2">
      <c r="A70" s="24"/>
      <c r="B70" s="29"/>
      <c r="C70" s="29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</row>
    <row r="71" spans="1:15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</row>
    <row r="72" spans="1:15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</row>
    <row r="73" spans="1:15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</row>
    <row r="74" spans="1:15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</row>
    <row r="75" spans="1:15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</row>
    <row r="76" spans="1:15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</row>
    <row r="77" spans="1:15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</row>
    <row r="78" spans="1:15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</row>
    <row r="79" spans="1:15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</row>
    <row r="80" spans="1:15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</row>
    <row r="81" spans="1:15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1:15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</row>
    <row r="83" spans="1:15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</row>
    <row r="84" spans="1:15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</row>
    <row r="85" spans="1:15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</row>
    <row r="86" spans="1:15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</row>
    <row r="87" spans="1:15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</row>
    <row r="88" spans="1:15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</row>
    <row r="89" spans="1:15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</row>
    <row r="90" spans="1:15" x14ac:dyDescent="0.2">
      <c r="A90" s="36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</row>
    <row r="91" spans="1:15" ht="15" x14ac:dyDescent="0.25">
      <c r="A91" s="16"/>
      <c r="B91" s="1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</row>
    <row r="92" spans="1:15" ht="15" x14ac:dyDescent="0.25">
      <c r="A92" s="16"/>
      <c r="B92" s="16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</row>
    <row r="95" spans="1:15" ht="15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101" spans="1:15" x14ac:dyDescent="0.2"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</row>
    <row r="103" spans="1:15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</row>
    <row r="104" spans="1:15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</row>
    <row r="105" spans="1:15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</row>
    <row r="106" spans="1:15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</row>
    <row r="107" spans="1:15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</row>
    <row r="108" spans="1:15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</row>
    <row r="109" spans="1:15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</row>
    <row r="110" spans="1:15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</row>
    <row r="111" spans="1:15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</row>
  </sheetData>
  <mergeCells count="2">
    <mergeCell ref="A5:C5"/>
    <mergeCell ref="C68:D68"/>
  </mergeCells>
  <pageMargins left="0" right="0" top="0.31496062992125984" bottom="0" header="0.31496062992125984" footer="0"/>
  <pageSetup paperSize="9" scale="99" orientation="portrait" r:id="rId1"/>
  <rowBreaks count="1" manualBreakCount="1">
    <brk id="6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8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S22" sqref="S22"/>
    </sheetView>
  </sheetViews>
  <sheetFormatPr defaultColWidth="13.85546875" defaultRowHeight="14.25" x14ac:dyDescent="0.2"/>
  <cols>
    <col min="1" max="1" width="0.85546875" style="2" customWidth="1"/>
    <col min="2" max="2" width="0.7109375" style="2" customWidth="1"/>
    <col min="3" max="3" width="34" style="2" customWidth="1"/>
    <col min="4" max="7" width="9.7109375" style="2" customWidth="1"/>
    <col min="8" max="8" width="9.42578125" style="2" customWidth="1"/>
    <col min="9" max="9" width="9.85546875" style="2" customWidth="1"/>
    <col min="10" max="11" width="9.7109375" style="2" customWidth="1"/>
    <col min="12" max="12" width="10" style="2" customWidth="1"/>
    <col min="13" max="13" width="9.42578125" style="2" customWidth="1"/>
    <col min="14" max="14" width="10" style="2" customWidth="1"/>
    <col min="15" max="15" width="9.85546875" style="2" customWidth="1"/>
    <col min="16" max="16" width="10.7109375" style="2" customWidth="1"/>
    <col min="17" max="16384" width="13.85546875" style="2"/>
  </cols>
  <sheetData>
    <row r="1" spans="1:17" ht="15" x14ac:dyDescent="0.25">
      <c r="A1" s="1" t="s">
        <v>93</v>
      </c>
    </row>
    <row r="2" spans="1:17" ht="15" x14ac:dyDescent="0.25">
      <c r="A2" s="1" t="s">
        <v>140</v>
      </c>
    </row>
    <row r="3" spans="1:17" x14ac:dyDescent="0.2">
      <c r="A3" s="2" t="s">
        <v>6</v>
      </c>
    </row>
    <row r="4" spans="1:17" x14ac:dyDescent="0.2"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s="47" customFormat="1" ht="21.75" customHeight="1" thickBot="1" x14ac:dyDescent="0.25">
      <c r="A5" s="102" t="s">
        <v>119</v>
      </c>
      <c r="B5" s="103"/>
      <c r="C5" s="103"/>
      <c r="D5" s="45" t="s">
        <v>25</v>
      </c>
      <c r="E5" s="45" t="s">
        <v>26</v>
      </c>
      <c r="F5" s="45" t="s">
        <v>27</v>
      </c>
      <c r="G5" s="45" t="s">
        <v>82</v>
      </c>
      <c r="H5" s="45" t="s">
        <v>0</v>
      </c>
      <c r="I5" s="45" t="s">
        <v>1</v>
      </c>
      <c r="J5" s="45" t="s">
        <v>2</v>
      </c>
      <c r="K5" s="45" t="s">
        <v>94</v>
      </c>
      <c r="L5" s="45" t="s">
        <v>28</v>
      </c>
      <c r="M5" s="45" t="s">
        <v>29</v>
      </c>
      <c r="N5" s="45" t="s">
        <v>30</v>
      </c>
      <c r="O5" s="45" t="s">
        <v>31</v>
      </c>
      <c r="P5" s="46" t="s">
        <v>98</v>
      </c>
    </row>
    <row r="6" spans="1:17" s="14" customFormat="1" ht="15" thickTop="1" x14ac:dyDescent="0.2">
      <c r="A6" s="2"/>
      <c r="B6" s="2"/>
      <c r="C6" s="2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s="14" customFormat="1" ht="15" x14ac:dyDescent="0.25">
      <c r="A7" s="1" t="s">
        <v>87</v>
      </c>
      <c r="B7" s="2"/>
      <c r="C7" s="8"/>
      <c r="D7" s="11">
        <v>62523</v>
      </c>
      <c r="E7" s="11">
        <v>89854</v>
      </c>
      <c r="F7" s="11">
        <v>100315</v>
      </c>
      <c r="G7" s="11">
        <v>61596</v>
      </c>
      <c r="H7" s="11">
        <v>63035</v>
      </c>
      <c r="I7" s="11">
        <v>100185</v>
      </c>
      <c r="J7" s="11">
        <v>65367</v>
      </c>
      <c r="K7" s="11">
        <v>95323</v>
      </c>
      <c r="L7" s="11">
        <v>170318</v>
      </c>
      <c r="M7" s="11">
        <v>49895</v>
      </c>
      <c r="N7" s="11">
        <v>62601</v>
      </c>
      <c r="O7" s="11">
        <v>61208</v>
      </c>
      <c r="P7" s="11">
        <v>982219</v>
      </c>
      <c r="Q7" s="9"/>
    </row>
    <row r="8" spans="1:17" s="14" customFormat="1" x14ac:dyDescent="0.2">
      <c r="A8" s="2"/>
      <c r="B8" s="2"/>
      <c r="C8" s="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7" ht="15" x14ac:dyDescent="0.25">
      <c r="A9" s="1" t="s">
        <v>55</v>
      </c>
      <c r="D9" s="6">
        <f>D12+D18+D24+D32</f>
        <v>62523</v>
      </c>
      <c r="E9" s="6">
        <f t="shared" ref="E9:P9" si="0">E12+E18+E24+E32</f>
        <v>89853</v>
      </c>
      <c r="F9" s="6">
        <f t="shared" si="0"/>
        <v>100315</v>
      </c>
      <c r="G9" s="6">
        <f t="shared" si="0"/>
        <v>61596</v>
      </c>
      <c r="H9" s="6">
        <f t="shared" si="0"/>
        <v>63035</v>
      </c>
      <c r="I9" s="6">
        <f t="shared" si="0"/>
        <v>100185</v>
      </c>
      <c r="J9" s="6">
        <f t="shared" si="0"/>
        <v>65367</v>
      </c>
      <c r="K9" s="6">
        <f t="shared" si="0"/>
        <v>95323</v>
      </c>
      <c r="L9" s="6">
        <f t="shared" si="0"/>
        <v>170318</v>
      </c>
      <c r="M9" s="6">
        <f t="shared" si="0"/>
        <v>49895</v>
      </c>
      <c r="N9" s="6">
        <f t="shared" si="0"/>
        <v>62601</v>
      </c>
      <c r="O9" s="6">
        <f t="shared" si="0"/>
        <v>61208</v>
      </c>
      <c r="P9" s="6">
        <f t="shared" si="0"/>
        <v>982219</v>
      </c>
      <c r="Q9" s="9"/>
    </row>
    <row r="10" spans="1:17" ht="15" x14ac:dyDescent="0.25">
      <c r="A10" s="1"/>
      <c r="C10" s="1" t="s">
        <v>88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5" t="s">
        <v>111</v>
      </c>
      <c r="Q10" s="58"/>
    </row>
    <row r="11" spans="1:17" ht="7.5" customHeight="1" x14ac:dyDescent="0.2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7" ht="15" x14ac:dyDescent="0.25">
      <c r="B12" s="1" t="s">
        <v>56</v>
      </c>
      <c r="D12" s="6">
        <f>SUM(D13:D16)</f>
        <v>40000</v>
      </c>
      <c r="E12" s="6">
        <f t="shared" ref="E12:P12" si="1">SUM(E13:E16)</f>
        <v>64568</v>
      </c>
      <c r="F12" s="6">
        <f t="shared" si="1"/>
        <v>75000</v>
      </c>
      <c r="G12" s="6">
        <f t="shared" si="1"/>
        <v>36350</v>
      </c>
      <c r="H12" s="6">
        <f t="shared" si="1"/>
        <v>37802</v>
      </c>
      <c r="I12" s="6">
        <f t="shared" si="1"/>
        <v>75000</v>
      </c>
      <c r="J12" s="6">
        <f t="shared" si="1"/>
        <v>40000</v>
      </c>
      <c r="K12" s="6">
        <f t="shared" si="1"/>
        <v>70000</v>
      </c>
      <c r="L12" s="6">
        <f t="shared" si="1"/>
        <v>70000</v>
      </c>
      <c r="M12" s="6">
        <f t="shared" si="1"/>
        <v>37910</v>
      </c>
      <c r="N12" s="6">
        <f t="shared" si="1"/>
        <v>37400</v>
      </c>
      <c r="O12" s="6">
        <f t="shared" si="1"/>
        <v>61058</v>
      </c>
      <c r="P12" s="6">
        <f t="shared" si="1"/>
        <v>645088</v>
      </c>
      <c r="Q12" s="9"/>
    </row>
    <row r="13" spans="1:17" ht="15" x14ac:dyDescent="0.25">
      <c r="B13" s="1"/>
      <c r="C13" s="50" t="s">
        <v>80</v>
      </c>
      <c r="D13" s="49">
        <v>20000</v>
      </c>
      <c r="E13" s="5">
        <v>44568</v>
      </c>
      <c r="F13" s="5">
        <v>55000</v>
      </c>
      <c r="G13" s="5">
        <v>20000</v>
      </c>
      <c r="H13" s="5">
        <v>20000</v>
      </c>
      <c r="I13" s="5">
        <v>55000</v>
      </c>
      <c r="J13" s="5">
        <v>20000</v>
      </c>
      <c r="K13" s="5">
        <v>50000</v>
      </c>
      <c r="L13" s="5">
        <v>50000</v>
      </c>
      <c r="M13" s="5">
        <v>20000</v>
      </c>
      <c r="N13" s="5">
        <v>25000</v>
      </c>
      <c r="O13" s="5">
        <v>50000</v>
      </c>
      <c r="P13" s="5">
        <f>SUM(D13:O13)</f>
        <v>429568</v>
      </c>
      <c r="Q13" s="9"/>
    </row>
    <row r="14" spans="1:17" x14ac:dyDescent="0.2">
      <c r="B14" s="8"/>
      <c r="C14" s="50" t="s">
        <v>3</v>
      </c>
      <c r="D14" s="49">
        <v>8000</v>
      </c>
      <c r="E14" s="49">
        <v>8000</v>
      </c>
      <c r="F14" s="49">
        <v>8000</v>
      </c>
      <c r="G14" s="49">
        <v>8000</v>
      </c>
      <c r="H14" s="49">
        <v>5802</v>
      </c>
      <c r="I14" s="49">
        <v>8000</v>
      </c>
      <c r="J14" s="49">
        <v>8000</v>
      </c>
      <c r="K14" s="49">
        <v>8000</v>
      </c>
      <c r="L14" s="49">
        <v>8000</v>
      </c>
      <c r="M14" s="49">
        <v>8000</v>
      </c>
      <c r="N14" s="49">
        <v>8000</v>
      </c>
      <c r="O14" s="49">
        <v>8000</v>
      </c>
      <c r="P14" s="5">
        <f t="shared" ref="P14:P16" si="2">SUM(D14:O14)</f>
        <v>93802</v>
      </c>
      <c r="Q14" s="9"/>
    </row>
    <row r="15" spans="1:17" x14ac:dyDescent="0.2">
      <c r="B15" s="8"/>
      <c r="C15" s="50" t="s">
        <v>4</v>
      </c>
      <c r="D15" s="49">
        <v>6000</v>
      </c>
      <c r="E15" s="49">
        <v>6000</v>
      </c>
      <c r="F15" s="49">
        <v>6000</v>
      </c>
      <c r="G15" s="49">
        <v>2350</v>
      </c>
      <c r="H15" s="49">
        <v>6000</v>
      </c>
      <c r="I15" s="49">
        <v>6000</v>
      </c>
      <c r="J15" s="49">
        <v>6000</v>
      </c>
      <c r="K15" s="49">
        <v>6000</v>
      </c>
      <c r="L15" s="49">
        <v>6000</v>
      </c>
      <c r="M15" s="49">
        <v>6000</v>
      </c>
      <c r="N15" s="49">
        <v>4400</v>
      </c>
      <c r="O15" s="49">
        <v>3058</v>
      </c>
      <c r="P15" s="5">
        <f t="shared" si="2"/>
        <v>63808</v>
      </c>
      <c r="Q15" s="9"/>
    </row>
    <row r="16" spans="1:17" x14ac:dyDescent="0.2">
      <c r="B16" s="8"/>
      <c r="C16" s="50" t="s">
        <v>5</v>
      </c>
      <c r="D16" s="49">
        <v>6000</v>
      </c>
      <c r="E16" s="49">
        <v>6000</v>
      </c>
      <c r="F16" s="49">
        <v>6000</v>
      </c>
      <c r="G16" s="49">
        <v>6000</v>
      </c>
      <c r="H16" s="49">
        <v>6000</v>
      </c>
      <c r="I16" s="49">
        <v>6000</v>
      </c>
      <c r="J16" s="49">
        <v>6000</v>
      </c>
      <c r="K16" s="49">
        <v>6000</v>
      </c>
      <c r="L16" s="49">
        <v>6000</v>
      </c>
      <c r="M16" s="49">
        <v>3910</v>
      </c>
      <c r="N16" s="49">
        <v>0</v>
      </c>
      <c r="O16" s="49">
        <v>0</v>
      </c>
      <c r="P16" s="5">
        <f t="shared" si="2"/>
        <v>57910</v>
      </c>
      <c r="Q16" s="9"/>
    </row>
    <row r="17" spans="1:17" x14ac:dyDescent="0.2">
      <c r="B17" s="8"/>
      <c r="C17" s="8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Q17" s="9"/>
    </row>
    <row r="18" spans="1:17" ht="15" x14ac:dyDescent="0.25">
      <c r="B18" s="1" t="s">
        <v>57</v>
      </c>
      <c r="D18" s="6">
        <v>0</v>
      </c>
      <c r="E18" s="6">
        <v>25000</v>
      </c>
      <c r="F18" s="6">
        <v>25000</v>
      </c>
      <c r="G18" s="6">
        <v>25000</v>
      </c>
      <c r="H18" s="6">
        <v>25000</v>
      </c>
      <c r="I18" s="6">
        <v>25000</v>
      </c>
      <c r="J18" s="6">
        <v>25000</v>
      </c>
      <c r="K18" s="6">
        <v>25000</v>
      </c>
      <c r="L18" s="6">
        <v>0</v>
      </c>
      <c r="M18" s="6">
        <v>11772</v>
      </c>
      <c r="N18" s="6">
        <v>25000</v>
      </c>
      <c r="O18" s="6">
        <v>0</v>
      </c>
      <c r="P18" s="6">
        <v>211772</v>
      </c>
      <c r="Q18" s="9"/>
    </row>
    <row r="19" spans="1:17" ht="15" x14ac:dyDescent="0.25">
      <c r="B19" s="8"/>
      <c r="C19" s="10" t="s">
        <v>9</v>
      </c>
      <c r="D19" s="9">
        <v>0</v>
      </c>
      <c r="E19" s="11">
        <v>25000</v>
      </c>
      <c r="F19" s="9">
        <v>0</v>
      </c>
      <c r="G19" s="9">
        <v>0</v>
      </c>
      <c r="H19" s="9">
        <v>0</v>
      </c>
      <c r="I19" s="11">
        <v>25000</v>
      </c>
      <c r="J19" s="9">
        <v>0</v>
      </c>
      <c r="K19" s="9">
        <v>0</v>
      </c>
      <c r="L19" s="9">
        <v>0</v>
      </c>
      <c r="M19" s="9">
        <v>0</v>
      </c>
      <c r="N19" s="11">
        <v>25000</v>
      </c>
      <c r="O19" s="9">
        <v>0</v>
      </c>
      <c r="P19" s="11">
        <v>75000</v>
      </c>
      <c r="Q19" s="9"/>
    </row>
    <row r="20" spans="1:17" x14ac:dyDescent="0.2">
      <c r="B20" s="8"/>
      <c r="C20" s="7" t="s">
        <v>72</v>
      </c>
      <c r="D20" s="5">
        <v>0</v>
      </c>
      <c r="E20" s="5">
        <v>25000</v>
      </c>
      <c r="F20" s="5">
        <v>0</v>
      </c>
      <c r="G20" s="5">
        <v>0</v>
      </c>
      <c r="H20" s="5">
        <v>0</v>
      </c>
      <c r="I20" s="5">
        <v>25000</v>
      </c>
      <c r="J20" s="5">
        <v>0</v>
      </c>
      <c r="K20" s="5">
        <v>0</v>
      </c>
      <c r="L20" s="5">
        <v>0</v>
      </c>
      <c r="M20" s="5">
        <v>0</v>
      </c>
      <c r="N20" s="5">
        <v>25000</v>
      </c>
      <c r="O20" s="5">
        <v>0</v>
      </c>
      <c r="P20" s="5">
        <f>SUM(D20:O20)</f>
        <v>75000</v>
      </c>
      <c r="Q20" s="9"/>
    </row>
    <row r="21" spans="1:17" ht="15" x14ac:dyDescent="0.25">
      <c r="B21" s="8"/>
      <c r="C21" s="10" t="s">
        <v>10</v>
      </c>
      <c r="D21" s="11">
        <v>0</v>
      </c>
      <c r="E21" s="11">
        <v>0</v>
      </c>
      <c r="F21" s="11">
        <v>25000</v>
      </c>
      <c r="G21" s="11">
        <v>25000</v>
      </c>
      <c r="H21" s="11">
        <v>25000</v>
      </c>
      <c r="I21" s="11">
        <v>0</v>
      </c>
      <c r="J21" s="11">
        <v>25000</v>
      </c>
      <c r="K21" s="11">
        <v>25000</v>
      </c>
      <c r="L21" s="11">
        <v>0</v>
      </c>
      <c r="M21" s="11">
        <v>11772</v>
      </c>
      <c r="N21" s="11">
        <v>0</v>
      </c>
      <c r="O21" s="11">
        <v>0</v>
      </c>
      <c r="P21" s="11">
        <v>136772</v>
      </c>
      <c r="Q21" s="9"/>
    </row>
    <row r="22" spans="1:17" x14ac:dyDescent="0.2">
      <c r="B22" s="8"/>
      <c r="C22" s="7" t="s">
        <v>72</v>
      </c>
      <c r="D22" s="5">
        <v>0</v>
      </c>
      <c r="E22" s="5">
        <v>0</v>
      </c>
      <c r="F22" s="5">
        <v>25000</v>
      </c>
      <c r="G22" s="5">
        <v>25000</v>
      </c>
      <c r="H22" s="5">
        <v>25000</v>
      </c>
      <c r="I22" s="5">
        <v>0</v>
      </c>
      <c r="J22" s="5">
        <v>25000</v>
      </c>
      <c r="K22" s="5">
        <v>25000</v>
      </c>
      <c r="L22" s="5">
        <v>0</v>
      </c>
      <c r="M22" s="5">
        <v>11772</v>
      </c>
      <c r="N22" s="5">
        <v>0</v>
      </c>
      <c r="O22" s="5">
        <v>0</v>
      </c>
      <c r="P22" s="5">
        <f>SUM(D22:O22)</f>
        <v>136772</v>
      </c>
      <c r="Q22" s="9"/>
    </row>
    <row r="23" spans="1:17" x14ac:dyDescent="0.2">
      <c r="B23" s="8"/>
      <c r="C23" s="7"/>
      <c r="D23" s="5"/>
      <c r="E23" s="5"/>
      <c r="F23" s="5"/>
      <c r="G23" s="5"/>
      <c r="H23" s="5"/>
      <c r="I23" s="5"/>
      <c r="J23" s="5"/>
      <c r="K23" s="5">
        <v>0</v>
      </c>
      <c r="L23" s="5"/>
      <c r="M23" s="5"/>
      <c r="N23" s="5"/>
      <c r="O23" s="5"/>
      <c r="Q23" s="9"/>
    </row>
    <row r="24" spans="1:17" ht="15" x14ac:dyDescent="0.25">
      <c r="A24" s="1"/>
      <c r="B24" s="1" t="s">
        <v>54</v>
      </c>
      <c r="D24" s="6">
        <f>D26+D29</f>
        <v>22180</v>
      </c>
      <c r="E24" s="6">
        <f t="shared" ref="E24:P24" si="3">E26+E29</f>
        <v>0</v>
      </c>
      <c r="F24" s="6">
        <f t="shared" si="3"/>
        <v>0</v>
      </c>
      <c r="G24" s="6">
        <f t="shared" si="3"/>
        <v>0</v>
      </c>
      <c r="H24" s="6">
        <f t="shared" si="3"/>
        <v>0</v>
      </c>
      <c r="I24" s="6">
        <f t="shared" si="3"/>
        <v>0</v>
      </c>
      <c r="J24" s="6">
        <f t="shared" si="3"/>
        <v>0</v>
      </c>
      <c r="K24" s="6">
        <f t="shared" si="3"/>
        <v>0</v>
      </c>
      <c r="L24" s="6">
        <f t="shared" si="3"/>
        <v>100126</v>
      </c>
      <c r="M24" s="6">
        <f t="shared" si="3"/>
        <v>0</v>
      </c>
      <c r="N24" s="6">
        <f t="shared" si="3"/>
        <v>0</v>
      </c>
      <c r="O24" s="6">
        <f t="shared" si="3"/>
        <v>0</v>
      </c>
      <c r="P24" s="6">
        <f t="shared" si="3"/>
        <v>122306</v>
      </c>
      <c r="Q24" s="9"/>
    </row>
    <row r="25" spans="1:17" x14ac:dyDescent="0.2"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9"/>
    </row>
    <row r="26" spans="1:17" ht="15" x14ac:dyDescent="0.25">
      <c r="B26" s="1"/>
      <c r="C26" s="1" t="s">
        <v>62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100126</v>
      </c>
      <c r="M26" s="11">
        <v>0</v>
      </c>
      <c r="N26" s="11">
        <v>0</v>
      </c>
      <c r="O26" s="11">
        <v>0</v>
      </c>
      <c r="P26" s="11">
        <v>100126</v>
      </c>
      <c r="Q26" s="9"/>
    </row>
    <row r="27" spans="1:17" x14ac:dyDescent="0.2">
      <c r="B27" s="8"/>
      <c r="C27" s="50" t="s">
        <v>11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100126</v>
      </c>
      <c r="M27" s="5">
        <v>0</v>
      </c>
      <c r="N27" s="5">
        <v>0</v>
      </c>
      <c r="O27" s="5">
        <v>0</v>
      </c>
      <c r="P27" s="5">
        <f>SUM(D27:O27)</f>
        <v>100126</v>
      </c>
      <c r="Q27" s="9"/>
    </row>
    <row r="28" spans="1:17" ht="12" customHeight="1" x14ac:dyDescent="0.2">
      <c r="B28" s="8"/>
      <c r="C28" s="7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Q28" s="9"/>
    </row>
    <row r="29" spans="1:17" ht="15" x14ac:dyDescent="0.25">
      <c r="B29" s="8"/>
      <c r="C29" s="10" t="s">
        <v>46</v>
      </c>
      <c r="D29" s="6">
        <v>22180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22180</v>
      </c>
      <c r="Q29" s="9"/>
    </row>
    <row r="30" spans="1:17" x14ac:dyDescent="0.2">
      <c r="B30" s="8"/>
      <c r="C30" s="7" t="s">
        <v>47</v>
      </c>
      <c r="D30" s="5">
        <v>22180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f>SUM(D30:O30)</f>
        <v>22180</v>
      </c>
      <c r="Q30" s="9"/>
    </row>
    <row r="31" spans="1:17" x14ac:dyDescent="0.2">
      <c r="B31" s="8"/>
      <c r="C31" s="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9"/>
    </row>
    <row r="32" spans="1:17" ht="15" x14ac:dyDescent="0.25">
      <c r="A32" s="8"/>
      <c r="B32" s="10" t="s">
        <v>83</v>
      </c>
      <c r="D32" s="11">
        <v>343</v>
      </c>
      <c r="E32" s="11">
        <v>285</v>
      </c>
      <c r="F32" s="11">
        <v>315</v>
      </c>
      <c r="G32" s="11">
        <v>246</v>
      </c>
      <c r="H32" s="11">
        <v>233</v>
      </c>
      <c r="I32" s="11">
        <v>185</v>
      </c>
      <c r="J32" s="11">
        <v>367</v>
      </c>
      <c r="K32" s="11">
        <v>323</v>
      </c>
      <c r="L32" s="11">
        <v>192</v>
      </c>
      <c r="M32" s="11">
        <v>213</v>
      </c>
      <c r="N32" s="11">
        <v>201</v>
      </c>
      <c r="O32" s="11">
        <v>150</v>
      </c>
      <c r="P32" s="11">
        <v>3053</v>
      </c>
      <c r="Q32" s="9"/>
    </row>
    <row r="33" spans="1:17" x14ac:dyDescent="0.2">
      <c r="A33" s="8"/>
      <c r="B33" s="7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Q33" s="9"/>
    </row>
    <row r="34" spans="1:17" x14ac:dyDescent="0.2">
      <c r="A34" s="8"/>
      <c r="B34" s="8"/>
      <c r="C34" s="7" t="s">
        <v>58</v>
      </c>
      <c r="D34" s="5">
        <v>343</v>
      </c>
      <c r="E34" s="5">
        <v>285</v>
      </c>
      <c r="F34" s="5">
        <v>315</v>
      </c>
      <c r="G34" s="5">
        <v>246</v>
      </c>
      <c r="H34" s="5">
        <v>233</v>
      </c>
      <c r="I34" s="5">
        <v>185</v>
      </c>
      <c r="J34" s="5">
        <v>367</v>
      </c>
      <c r="K34" s="5">
        <v>323</v>
      </c>
      <c r="L34" s="5">
        <v>192</v>
      </c>
      <c r="M34" s="5">
        <v>213</v>
      </c>
      <c r="N34" s="5">
        <v>201</v>
      </c>
      <c r="O34" s="5">
        <v>150</v>
      </c>
      <c r="P34" s="5">
        <f>SUM(D34:O34)</f>
        <v>3053</v>
      </c>
      <c r="Q34" s="9"/>
    </row>
    <row r="35" spans="1:17" x14ac:dyDescent="0.2">
      <c r="A35" s="8"/>
      <c r="B35" s="8"/>
      <c r="C35" s="7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Q35" s="9"/>
    </row>
    <row r="36" spans="1:17" ht="15" x14ac:dyDescent="0.25">
      <c r="A36" s="10" t="s">
        <v>86</v>
      </c>
      <c r="B36" s="10"/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/>
    </row>
    <row r="37" spans="1:17" ht="3" customHeight="1" x14ac:dyDescent="0.2">
      <c r="A37" s="8"/>
      <c r="B37" s="7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7" ht="17.25" customHeight="1" x14ac:dyDescent="0.25">
      <c r="A38" s="8"/>
      <c r="B38" s="10"/>
      <c r="C38" s="7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7" ht="3" customHeight="1" x14ac:dyDescent="0.25">
      <c r="A39" s="8"/>
      <c r="B39" s="10"/>
      <c r="C39" s="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7" ht="6.75" customHeight="1" x14ac:dyDescent="0.25">
      <c r="A40" s="8"/>
      <c r="B40" s="10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7" s="57" customFormat="1" ht="13.5" customHeight="1" x14ac:dyDescent="0.2">
      <c r="A41" s="54"/>
      <c r="B41" s="55"/>
      <c r="C41" s="3" t="s">
        <v>18</v>
      </c>
      <c r="D41" s="56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Q41" s="56"/>
    </row>
    <row r="42" spans="1:17" s="57" customFormat="1" ht="7.5" customHeight="1" x14ac:dyDescent="0.2">
      <c r="A42" s="54"/>
      <c r="B42" s="55"/>
      <c r="C42" s="55"/>
      <c r="D42" s="56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Q42" s="56"/>
    </row>
    <row r="43" spans="1:17" s="57" customFormat="1" ht="12" customHeight="1" x14ac:dyDescent="0.2">
      <c r="A43" s="54"/>
      <c r="B43" s="55"/>
      <c r="C43" s="3" t="s">
        <v>32</v>
      </c>
      <c r="D43" s="56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Q43" s="56"/>
    </row>
    <row r="44" spans="1:17" ht="12" customHeight="1" x14ac:dyDescent="0.25">
      <c r="A44" s="8"/>
      <c r="B44" s="7"/>
      <c r="C44" s="51"/>
      <c r="D44" s="5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Q44" s="5"/>
    </row>
    <row r="45" spans="1:17" x14ac:dyDescent="0.2">
      <c r="A45" s="14"/>
      <c r="B45" s="14"/>
      <c r="C45" s="14"/>
      <c r="D45" s="14"/>
    </row>
    <row r="46" spans="1:17" x14ac:dyDescent="0.2">
      <c r="A46" s="14"/>
      <c r="B46" s="14"/>
      <c r="C46" s="14"/>
      <c r="D46" s="14"/>
    </row>
    <row r="47" spans="1:17" x14ac:dyDescent="0.2">
      <c r="A47" s="14"/>
      <c r="B47" s="14"/>
      <c r="C47" s="14"/>
      <c r="D47" s="14"/>
    </row>
    <row r="48" spans="1:17" x14ac:dyDescent="0.2">
      <c r="A48" s="14"/>
      <c r="B48" s="14"/>
      <c r="C48" s="14"/>
      <c r="D48" s="14"/>
    </row>
    <row r="49" spans="1:4" x14ac:dyDescent="0.2">
      <c r="A49" s="14"/>
      <c r="B49" s="14"/>
      <c r="C49" s="14"/>
      <c r="D49" s="14"/>
    </row>
    <row r="50" spans="1:4" x14ac:dyDescent="0.2">
      <c r="A50" s="14"/>
      <c r="B50" s="14"/>
      <c r="C50" s="14"/>
      <c r="D50" s="14"/>
    </row>
    <row r="51" spans="1:4" x14ac:dyDescent="0.2">
      <c r="A51" s="14"/>
      <c r="B51" s="14"/>
      <c r="C51" s="14"/>
      <c r="D51" s="14"/>
    </row>
    <row r="52" spans="1:4" x14ac:dyDescent="0.2">
      <c r="A52" s="14"/>
      <c r="B52" s="14"/>
      <c r="C52" s="14"/>
      <c r="D52" s="14"/>
    </row>
    <row r="53" spans="1:4" x14ac:dyDescent="0.2">
      <c r="A53" s="14"/>
      <c r="B53" s="14"/>
      <c r="C53" s="14"/>
      <c r="D53" s="14"/>
    </row>
    <row r="54" spans="1:4" x14ac:dyDescent="0.2">
      <c r="A54" s="14"/>
      <c r="B54" s="14"/>
      <c r="C54" s="14"/>
      <c r="D54" s="14"/>
    </row>
    <row r="55" spans="1:4" x14ac:dyDescent="0.2">
      <c r="A55" s="14"/>
      <c r="B55" s="14"/>
      <c r="C55" s="14"/>
      <c r="D55" s="14"/>
    </row>
    <row r="56" spans="1:4" x14ac:dyDescent="0.2">
      <c r="A56" s="14"/>
      <c r="B56" s="14"/>
      <c r="C56" s="14"/>
      <c r="D56" s="14"/>
    </row>
    <row r="57" spans="1:4" x14ac:dyDescent="0.2">
      <c r="A57" s="14"/>
      <c r="B57" s="14"/>
      <c r="C57" s="14"/>
      <c r="D57" s="14"/>
    </row>
    <row r="58" spans="1:4" x14ac:dyDescent="0.2">
      <c r="A58" s="14"/>
      <c r="B58" s="14"/>
      <c r="C58" s="14"/>
      <c r="D58" s="14"/>
    </row>
    <row r="59" spans="1:4" x14ac:dyDescent="0.2">
      <c r="A59" s="14"/>
      <c r="B59" s="14"/>
      <c r="C59" s="14"/>
      <c r="D59" s="14"/>
    </row>
    <row r="60" spans="1:4" x14ac:dyDescent="0.2">
      <c r="A60" s="14"/>
      <c r="B60" s="14"/>
      <c r="C60" s="14"/>
      <c r="D60" s="14"/>
    </row>
    <row r="61" spans="1:4" x14ac:dyDescent="0.2">
      <c r="A61" s="14"/>
      <c r="B61" s="14"/>
      <c r="C61" s="14"/>
      <c r="D61" s="14"/>
    </row>
    <row r="62" spans="1:4" x14ac:dyDescent="0.2">
      <c r="A62" s="14"/>
      <c r="B62" s="14"/>
      <c r="C62" s="14"/>
      <c r="D62" s="14"/>
    </row>
    <row r="63" spans="1:4" x14ac:dyDescent="0.2">
      <c r="A63" s="14"/>
      <c r="B63" s="14"/>
      <c r="C63" s="14"/>
      <c r="D63" s="14"/>
    </row>
    <row r="64" spans="1:4" x14ac:dyDescent="0.2">
      <c r="A64" s="52"/>
      <c r="C64" s="8"/>
      <c r="D64" s="8"/>
    </row>
    <row r="65" spans="1:4" ht="15" x14ac:dyDescent="0.25">
      <c r="A65" s="1"/>
      <c r="B65" s="1"/>
      <c r="C65" s="53"/>
      <c r="D65" s="53"/>
    </row>
    <row r="66" spans="1:4" ht="15" x14ac:dyDescent="0.25">
      <c r="A66" s="1"/>
      <c r="B66" s="1"/>
      <c r="C66" s="53"/>
      <c r="D66" s="53"/>
    </row>
    <row r="69" spans="1:4" ht="15" x14ac:dyDescent="0.25">
      <c r="A69" s="1"/>
      <c r="B69" s="1"/>
      <c r="C69" s="1"/>
      <c r="D69" s="1"/>
    </row>
    <row r="75" spans="1:4" x14ac:dyDescent="0.2">
      <c r="C75" s="8"/>
      <c r="D75" s="8"/>
    </row>
    <row r="77" spans="1:4" x14ac:dyDescent="0.2">
      <c r="A77" s="14"/>
      <c r="B77" s="14"/>
      <c r="C77" s="14"/>
      <c r="D77" s="14"/>
    </row>
    <row r="78" spans="1:4" x14ac:dyDescent="0.2">
      <c r="A78" s="14"/>
      <c r="B78" s="14"/>
      <c r="C78" s="14"/>
      <c r="D78" s="14"/>
    </row>
    <row r="79" spans="1:4" x14ac:dyDescent="0.2">
      <c r="A79" s="14"/>
      <c r="B79" s="14"/>
      <c r="C79" s="14"/>
      <c r="D79" s="14"/>
    </row>
    <row r="80" spans="1:4" x14ac:dyDescent="0.2">
      <c r="A80" s="14"/>
      <c r="B80" s="14"/>
      <c r="C80" s="14"/>
      <c r="D80" s="14"/>
    </row>
    <row r="81" spans="1:4" x14ac:dyDescent="0.2">
      <c r="A81" s="14"/>
      <c r="B81" s="14"/>
      <c r="C81" s="14"/>
      <c r="D81" s="14"/>
    </row>
    <row r="82" spans="1:4" x14ac:dyDescent="0.2">
      <c r="A82" s="14"/>
      <c r="B82" s="14"/>
      <c r="C82" s="14"/>
      <c r="D82" s="14"/>
    </row>
    <row r="83" spans="1:4" x14ac:dyDescent="0.2">
      <c r="A83" s="14"/>
      <c r="B83" s="14"/>
      <c r="C83" s="14"/>
      <c r="D83" s="14"/>
    </row>
    <row r="84" spans="1:4" x14ac:dyDescent="0.2">
      <c r="A84" s="14"/>
      <c r="B84" s="14"/>
      <c r="C84" s="14"/>
      <c r="D84" s="14"/>
    </row>
    <row r="85" spans="1:4" x14ac:dyDescent="0.2">
      <c r="A85" s="14"/>
      <c r="B85" s="14"/>
      <c r="C85" s="14"/>
      <c r="D85" s="14"/>
    </row>
  </sheetData>
  <mergeCells count="1">
    <mergeCell ref="A5:C5"/>
  </mergeCells>
  <printOptions horizontalCentered="1"/>
  <pageMargins left="0" right="0" top="0.86614173228346458" bottom="0" header="0.39370078740157483" footer="0"/>
  <pageSetup paperSize="9" scale="63" orientation="portrait" r:id="rId1"/>
  <headerFooter alignWithMargins="0">
    <oddHeader>&amp;CBUREAU OF THE TREASURY
Statistical Data Analysis Division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124"/>
  <sheetViews>
    <sheetView zoomScaleNormal="100" workbookViewId="0">
      <pane xSplit="3" ySplit="7" topLeftCell="D8" activePane="bottomRight" state="frozen"/>
      <selection activeCell="O27" sqref="O27"/>
      <selection pane="topRight" activeCell="O27" sqref="O27"/>
      <selection pane="bottomLeft" activeCell="O27" sqref="O27"/>
      <selection pane="bottomRight" activeCell="P7" sqref="P7"/>
    </sheetView>
  </sheetViews>
  <sheetFormatPr defaultColWidth="13.85546875" defaultRowHeight="14.25" x14ac:dyDescent="0.2"/>
  <cols>
    <col min="1" max="1" width="0.85546875" style="2" customWidth="1"/>
    <col min="2" max="2" width="0.7109375" style="2" customWidth="1"/>
    <col min="3" max="3" width="33" style="2" customWidth="1"/>
    <col min="4" max="16" width="10" style="2" customWidth="1"/>
    <col min="17" max="17" width="13.140625" style="2" customWidth="1"/>
    <col min="18" max="16384" width="13.85546875" style="2"/>
  </cols>
  <sheetData>
    <row r="1" spans="1:22" ht="15" x14ac:dyDescent="0.25">
      <c r="A1" s="1" t="s">
        <v>93</v>
      </c>
    </row>
    <row r="2" spans="1:22" ht="15" x14ac:dyDescent="0.25">
      <c r="A2" s="1" t="s">
        <v>141</v>
      </c>
    </row>
    <row r="3" spans="1:22" x14ac:dyDescent="0.2">
      <c r="A3" s="2" t="s">
        <v>6</v>
      </c>
    </row>
    <row r="4" spans="1:22" x14ac:dyDescent="0.2">
      <c r="P4" s="7"/>
    </row>
    <row r="5" spans="1:22" ht="19.5" customHeight="1" thickBot="1" x14ac:dyDescent="0.25">
      <c r="A5" s="102" t="s">
        <v>119</v>
      </c>
      <c r="B5" s="103"/>
      <c r="C5" s="103"/>
      <c r="D5" s="45" t="s">
        <v>25</v>
      </c>
      <c r="E5" s="45" t="s">
        <v>26</v>
      </c>
      <c r="F5" s="45" t="s">
        <v>27</v>
      </c>
      <c r="G5" s="45" t="s">
        <v>82</v>
      </c>
      <c r="H5" s="45" t="s">
        <v>0</v>
      </c>
      <c r="I5" s="45" t="s">
        <v>96</v>
      </c>
      <c r="J5" s="45" t="s">
        <v>97</v>
      </c>
      <c r="K5" s="45" t="s">
        <v>94</v>
      </c>
      <c r="L5" s="45" t="s">
        <v>95</v>
      </c>
      <c r="M5" s="45" t="s">
        <v>29</v>
      </c>
      <c r="N5" s="45" t="s">
        <v>30</v>
      </c>
      <c r="O5" s="45" t="s">
        <v>31</v>
      </c>
      <c r="P5" s="46" t="s">
        <v>38</v>
      </c>
      <c r="Q5" s="15"/>
    </row>
    <row r="6" spans="1:22" s="14" customFormat="1" ht="15" thickTop="1" x14ac:dyDescent="0.2">
      <c r="A6" s="2"/>
      <c r="B6" s="2"/>
      <c r="C6" s="2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22" s="14" customFormat="1" ht="15" x14ac:dyDescent="0.25">
      <c r="A7" s="1" t="s">
        <v>87</v>
      </c>
      <c r="B7" s="2"/>
      <c r="C7" s="8"/>
      <c r="D7" s="11">
        <v>45223</v>
      </c>
      <c r="E7" s="11">
        <v>64773</v>
      </c>
      <c r="F7" s="11">
        <v>95340</v>
      </c>
      <c r="G7" s="11">
        <v>39809</v>
      </c>
      <c r="H7" s="11">
        <v>55680</v>
      </c>
      <c r="I7" s="11">
        <v>90949</v>
      </c>
      <c r="J7" s="11">
        <v>67451</v>
      </c>
      <c r="K7" s="11">
        <v>90457</v>
      </c>
      <c r="L7" s="11">
        <v>339568.31312597002</v>
      </c>
      <c r="M7" s="11">
        <v>53018.445690389999</v>
      </c>
      <c r="N7" s="11">
        <v>41736</v>
      </c>
      <c r="O7" s="11">
        <v>65726</v>
      </c>
      <c r="P7" s="11">
        <v>1049730.75881636</v>
      </c>
      <c r="Q7" s="11"/>
      <c r="R7" s="59"/>
      <c r="S7" s="11"/>
      <c r="V7" s="9"/>
    </row>
    <row r="8" spans="1:22" s="14" customFormat="1" ht="15" x14ac:dyDescent="0.25">
      <c r="A8" s="2"/>
      <c r="B8" s="2"/>
      <c r="C8" s="2"/>
      <c r="D8" s="5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5"/>
      <c r="Q8" s="11"/>
    </row>
    <row r="9" spans="1:22" ht="15" x14ac:dyDescent="0.25">
      <c r="A9" s="1" t="s">
        <v>55</v>
      </c>
      <c r="D9" s="6">
        <f>D12+D18+D26+D32</f>
        <v>45223</v>
      </c>
      <c r="E9" s="6">
        <f t="shared" ref="E9:P9" si="0">E12+E18+E26+E32</f>
        <v>64773</v>
      </c>
      <c r="F9" s="6">
        <f t="shared" si="0"/>
        <v>95340</v>
      </c>
      <c r="G9" s="6">
        <f t="shared" si="0"/>
        <v>39809</v>
      </c>
      <c r="H9" s="6">
        <f t="shared" si="0"/>
        <v>55680</v>
      </c>
      <c r="I9" s="6">
        <f t="shared" si="0"/>
        <v>90949</v>
      </c>
      <c r="J9" s="6">
        <f t="shared" si="0"/>
        <v>67451</v>
      </c>
      <c r="K9" s="6">
        <f t="shared" si="0"/>
        <v>90457</v>
      </c>
      <c r="L9" s="6">
        <f t="shared" si="0"/>
        <v>339568.31312597002</v>
      </c>
      <c r="M9" s="6">
        <f t="shared" si="0"/>
        <v>53018.445690389999</v>
      </c>
      <c r="N9" s="6">
        <f t="shared" si="0"/>
        <v>41736</v>
      </c>
      <c r="O9" s="6">
        <f t="shared" si="0"/>
        <v>65726</v>
      </c>
      <c r="P9" s="6">
        <f t="shared" si="0"/>
        <v>1049730.75881636</v>
      </c>
      <c r="Q9" s="11"/>
      <c r="R9" s="5"/>
      <c r="S9" s="5"/>
      <c r="V9" s="9"/>
    </row>
    <row r="10" spans="1:22" ht="15" x14ac:dyDescent="0.25">
      <c r="A10" s="1"/>
      <c r="C10" s="1" t="s">
        <v>88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1"/>
      <c r="S10" s="5"/>
      <c r="V10" s="58"/>
    </row>
    <row r="11" spans="1:22" ht="15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1"/>
    </row>
    <row r="12" spans="1:22" ht="15" x14ac:dyDescent="0.25">
      <c r="B12" s="1" t="s">
        <v>56</v>
      </c>
      <c r="D12" s="6">
        <f>SUM(D13:D16)</f>
        <v>20000</v>
      </c>
      <c r="E12" s="6">
        <f t="shared" ref="E12:P12" si="1">SUM(E13:E16)</f>
        <v>64568</v>
      </c>
      <c r="F12" s="6">
        <f t="shared" si="1"/>
        <v>70000</v>
      </c>
      <c r="G12" s="6">
        <f t="shared" si="1"/>
        <v>39460</v>
      </c>
      <c r="H12" s="6">
        <f t="shared" si="1"/>
        <v>33000</v>
      </c>
      <c r="I12" s="6">
        <f t="shared" si="1"/>
        <v>65515</v>
      </c>
      <c r="J12" s="6">
        <f t="shared" si="1"/>
        <v>41945</v>
      </c>
      <c r="K12" s="6">
        <f t="shared" si="1"/>
        <v>65000</v>
      </c>
      <c r="L12" s="6">
        <f t="shared" si="1"/>
        <v>75000</v>
      </c>
      <c r="M12" s="6">
        <f t="shared" si="1"/>
        <v>36410</v>
      </c>
      <c r="N12" s="6">
        <f t="shared" si="1"/>
        <v>31822</v>
      </c>
      <c r="O12" s="6">
        <f t="shared" si="1"/>
        <v>65465</v>
      </c>
      <c r="P12" s="6">
        <f t="shared" si="1"/>
        <v>608185</v>
      </c>
      <c r="Q12" s="11"/>
      <c r="R12" s="5"/>
      <c r="S12" s="6"/>
      <c r="V12" s="9"/>
    </row>
    <row r="13" spans="1:22" ht="15" x14ac:dyDescent="0.25">
      <c r="B13" s="1"/>
      <c r="C13" s="50" t="s">
        <v>80</v>
      </c>
      <c r="D13" s="49">
        <v>20000</v>
      </c>
      <c r="E13" s="49">
        <v>44568</v>
      </c>
      <c r="F13" s="49">
        <v>50000</v>
      </c>
      <c r="G13" s="49">
        <v>25000</v>
      </c>
      <c r="H13" s="49">
        <v>20000</v>
      </c>
      <c r="I13" s="49">
        <v>50000</v>
      </c>
      <c r="J13" s="49">
        <v>25000</v>
      </c>
      <c r="K13" s="49">
        <v>45000</v>
      </c>
      <c r="L13" s="49">
        <v>55000</v>
      </c>
      <c r="M13" s="49">
        <v>20000</v>
      </c>
      <c r="N13" s="49">
        <v>20000</v>
      </c>
      <c r="O13" s="49">
        <v>55000</v>
      </c>
      <c r="P13" s="5">
        <f>SUM(D13:O13)</f>
        <v>429568</v>
      </c>
      <c r="Q13" s="11"/>
    </row>
    <row r="14" spans="1:22" ht="15" x14ac:dyDescent="0.25">
      <c r="B14" s="8"/>
      <c r="C14" s="50" t="s">
        <v>3</v>
      </c>
      <c r="D14" s="49">
        <v>0</v>
      </c>
      <c r="E14" s="49">
        <v>8000</v>
      </c>
      <c r="F14" s="49">
        <v>8000</v>
      </c>
      <c r="G14" s="49">
        <v>8000</v>
      </c>
      <c r="H14" s="49">
        <v>6000</v>
      </c>
      <c r="I14" s="49">
        <v>8000</v>
      </c>
      <c r="J14" s="49">
        <v>8000</v>
      </c>
      <c r="K14" s="49">
        <v>8000</v>
      </c>
      <c r="L14" s="49">
        <v>8000</v>
      </c>
      <c r="M14" s="49">
        <v>4410</v>
      </c>
      <c r="N14" s="49">
        <v>6873</v>
      </c>
      <c r="O14" s="49">
        <v>4245</v>
      </c>
      <c r="P14" s="5">
        <f t="shared" ref="P14:P16" si="2">SUM(D14:O14)</f>
        <v>77528</v>
      </c>
      <c r="Q14" s="11"/>
      <c r="S14" s="60"/>
    </row>
    <row r="15" spans="1:22" ht="15" x14ac:dyDescent="0.25">
      <c r="B15" s="8"/>
      <c r="C15" s="50" t="s">
        <v>4</v>
      </c>
      <c r="D15" s="49">
        <v>0</v>
      </c>
      <c r="E15" s="49">
        <v>6000</v>
      </c>
      <c r="F15" s="49">
        <v>6000</v>
      </c>
      <c r="G15" s="49">
        <v>3750</v>
      </c>
      <c r="H15" s="49">
        <v>5000</v>
      </c>
      <c r="I15" s="49">
        <v>6000</v>
      </c>
      <c r="J15" s="49">
        <v>6000</v>
      </c>
      <c r="K15" s="49">
        <v>6000</v>
      </c>
      <c r="L15" s="49">
        <v>6000</v>
      </c>
      <c r="M15" s="49">
        <v>6000</v>
      </c>
      <c r="N15" s="49">
        <v>4949</v>
      </c>
      <c r="O15" s="49">
        <v>4120</v>
      </c>
      <c r="P15" s="5">
        <f t="shared" si="2"/>
        <v>59819</v>
      </c>
      <c r="Q15" s="11"/>
    </row>
    <row r="16" spans="1:22" ht="15" x14ac:dyDescent="0.25">
      <c r="B16" s="8"/>
      <c r="C16" s="50" t="s">
        <v>5</v>
      </c>
      <c r="D16" s="49">
        <v>0</v>
      </c>
      <c r="E16" s="49">
        <v>6000</v>
      </c>
      <c r="F16" s="49">
        <v>6000</v>
      </c>
      <c r="G16" s="49">
        <v>2710</v>
      </c>
      <c r="H16" s="49">
        <v>2000</v>
      </c>
      <c r="I16" s="49">
        <v>1515</v>
      </c>
      <c r="J16" s="49">
        <v>2945</v>
      </c>
      <c r="K16" s="49">
        <v>6000</v>
      </c>
      <c r="L16" s="49">
        <v>6000</v>
      </c>
      <c r="M16" s="49">
        <v>6000</v>
      </c>
      <c r="N16" s="49">
        <v>0</v>
      </c>
      <c r="O16" s="49">
        <v>2100</v>
      </c>
      <c r="P16" s="5">
        <f t="shared" si="2"/>
        <v>41270</v>
      </c>
      <c r="Q16" s="11"/>
    </row>
    <row r="17" spans="1:22" ht="15" x14ac:dyDescent="0.25">
      <c r="B17" s="8"/>
      <c r="C17" s="8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1"/>
    </row>
    <row r="18" spans="1:22" ht="15" x14ac:dyDescent="0.25">
      <c r="B18" s="1" t="s">
        <v>57</v>
      </c>
      <c r="D18" s="6">
        <f>D19+D21+D23</f>
        <v>25000</v>
      </c>
      <c r="E18" s="6">
        <f t="shared" ref="E18:P18" si="3">E19+E21+E23</f>
        <v>0</v>
      </c>
      <c r="F18" s="6">
        <f t="shared" si="3"/>
        <v>25000</v>
      </c>
      <c r="G18" s="6">
        <f t="shared" si="3"/>
        <v>0</v>
      </c>
      <c r="H18" s="6">
        <f t="shared" si="3"/>
        <v>22385</v>
      </c>
      <c r="I18" s="6">
        <f t="shared" si="3"/>
        <v>25000</v>
      </c>
      <c r="J18" s="6">
        <f t="shared" si="3"/>
        <v>25000</v>
      </c>
      <c r="K18" s="6">
        <f t="shared" si="3"/>
        <v>25000</v>
      </c>
      <c r="L18" s="6">
        <f t="shared" si="3"/>
        <v>0</v>
      </c>
      <c r="M18" s="6">
        <f t="shared" si="3"/>
        <v>16220</v>
      </c>
      <c r="N18" s="6">
        <f t="shared" si="3"/>
        <v>9732</v>
      </c>
      <c r="O18" s="6">
        <f t="shared" si="3"/>
        <v>0</v>
      </c>
      <c r="P18" s="6">
        <f t="shared" si="3"/>
        <v>173337</v>
      </c>
      <c r="Q18" s="11"/>
      <c r="R18" s="5"/>
      <c r="S18" s="5"/>
      <c r="V18" s="9"/>
    </row>
    <row r="19" spans="1:22" ht="15" x14ac:dyDescent="0.25">
      <c r="B19" s="8"/>
      <c r="C19" s="10" t="s">
        <v>9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25000</v>
      </c>
      <c r="J19" s="11">
        <v>25000</v>
      </c>
      <c r="K19" s="11">
        <v>25000</v>
      </c>
      <c r="L19" s="11">
        <v>0</v>
      </c>
      <c r="M19" s="11">
        <v>16220</v>
      </c>
      <c r="N19" s="11">
        <v>9732</v>
      </c>
      <c r="O19" s="11">
        <v>0</v>
      </c>
      <c r="P19" s="11">
        <v>100952</v>
      </c>
      <c r="Q19" s="11"/>
      <c r="V19" s="9"/>
    </row>
    <row r="20" spans="1:22" ht="15" x14ac:dyDescent="0.25">
      <c r="B20" s="8"/>
      <c r="C20" s="7" t="s">
        <v>72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25000</v>
      </c>
      <c r="J20" s="5">
        <v>25000</v>
      </c>
      <c r="K20" s="5">
        <v>25000</v>
      </c>
      <c r="L20" s="5">
        <v>0</v>
      </c>
      <c r="M20" s="5">
        <v>16220</v>
      </c>
      <c r="N20" s="5">
        <v>9732</v>
      </c>
      <c r="O20" s="5">
        <v>0</v>
      </c>
      <c r="P20" s="5">
        <v>100952</v>
      </c>
      <c r="Q20" s="11"/>
    </row>
    <row r="21" spans="1:22" ht="15" x14ac:dyDescent="0.25">
      <c r="B21" s="8"/>
      <c r="C21" s="10" t="s">
        <v>10</v>
      </c>
      <c r="D21" s="11">
        <v>0</v>
      </c>
      <c r="E21" s="11">
        <v>0</v>
      </c>
      <c r="F21" s="11">
        <v>25000</v>
      </c>
      <c r="G21" s="11">
        <v>0</v>
      </c>
      <c r="H21" s="11">
        <v>22385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47385</v>
      </c>
      <c r="Q21" s="11"/>
      <c r="V21" s="9"/>
    </row>
    <row r="22" spans="1:22" ht="15" x14ac:dyDescent="0.25">
      <c r="B22" s="8"/>
      <c r="C22" s="7" t="s">
        <v>72</v>
      </c>
      <c r="D22" s="5">
        <v>0</v>
      </c>
      <c r="E22" s="5">
        <v>0</v>
      </c>
      <c r="F22" s="5">
        <v>25000</v>
      </c>
      <c r="G22" s="5">
        <v>0</v>
      </c>
      <c r="H22" s="5">
        <v>22385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47385</v>
      </c>
      <c r="Q22" s="11"/>
    </row>
    <row r="23" spans="1:22" ht="15" x14ac:dyDescent="0.25">
      <c r="B23" s="8"/>
      <c r="C23" s="10" t="s">
        <v>12</v>
      </c>
      <c r="D23" s="11">
        <v>25000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25000</v>
      </c>
      <c r="Q23" s="11"/>
      <c r="V23" s="5"/>
    </row>
    <row r="24" spans="1:22" ht="15" x14ac:dyDescent="0.25">
      <c r="B24" s="8"/>
      <c r="C24" s="7" t="s">
        <v>72</v>
      </c>
      <c r="D24" s="5">
        <v>25000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25000</v>
      </c>
      <c r="Q24" s="11"/>
    </row>
    <row r="25" spans="1:22" ht="15" x14ac:dyDescent="0.25">
      <c r="B25" s="8"/>
      <c r="C25" s="7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1"/>
      <c r="V25" s="5"/>
    </row>
    <row r="26" spans="1:22" ht="15" x14ac:dyDescent="0.25">
      <c r="A26" s="1"/>
      <c r="B26" s="1" t="s">
        <v>54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264037.527015</v>
      </c>
      <c r="M26" s="6">
        <v>0</v>
      </c>
      <c r="N26" s="6">
        <v>0</v>
      </c>
      <c r="O26" s="6">
        <v>0</v>
      </c>
      <c r="P26" s="6">
        <v>264037.527015</v>
      </c>
      <c r="Q26" s="11"/>
      <c r="S26" s="6"/>
      <c r="V26" s="9"/>
    </row>
    <row r="27" spans="1:22" ht="15" x14ac:dyDescent="0.25">
      <c r="A27" s="1"/>
      <c r="B27" s="1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11"/>
      <c r="S27" s="6"/>
      <c r="V27" s="9"/>
    </row>
    <row r="28" spans="1:22" ht="15" x14ac:dyDescent="0.25">
      <c r="B28" s="8"/>
      <c r="C28" s="10" t="s">
        <v>46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f>SUM(L29:L30)</f>
        <v>264037.527015</v>
      </c>
      <c r="M28" s="6">
        <v>0</v>
      </c>
      <c r="N28" s="6">
        <v>0</v>
      </c>
      <c r="O28" s="6">
        <v>0</v>
      </c>
      <c r="P28" s="6">
        <v>264037.527015</v>
      </c>
      <c r="Q28" s="11"/>
      <c r="V28" s="5"/>
    </row>
    <row r="29" spans="1:22" ht="15" x14ac:dyDescent="0.25">
      <c r="B29" s="8"/>
      <c r="C29" s="7" t="s">
        <v>47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121479.520217</v>
      </c>
      <c r="M29" s="5">
        <v>0</v>
      </c>
      <c r="N29" s="5">
        <v>0</v>
      </c>
      <c r="O29" s="5">
        <v>0</v>
      </c>
      <c r="P29" s="5">
        <v>121479.520217</v>
      </c>
      <c r="Q29" s="11"/>
    </row>
    <row r="30" spans="1:22" ht="15" x14ac:dyDescent="0.25">
      <c r="B30" s="8"/>
      <c r="C30" s="7" t="s">
        <v>66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142558.00679799999</v>
      </c>
      <c r="M30" s="5">
        <v>0</v>
      </c>
      <c r="N30" s="5">
        <v>0</v>
      </c>
      <c r="O30" s="5">
        <v>0</v>
      </c>
      <c r="P30" s="5">
        <v>142558.00679799999</v>
      </c>
      <c r="Q30" s="11"/>
    </row>
    <row r="31" spans="1:22" ht="15" x14ac:dyDescent="0.25">
      <c r="B31" s="8"/>
      <c r="C31" s="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1"/>
    </row>
    <row r="32" spans="1:22" ht="15" x14ac:dyDescent="0.25">
      <c r="A32" s="8"/>
      <c r="B32" s="10" t="s">
        <v>83</v>
      </c>
      <c r="D32" s="11">
        <f>D34</f>
        <v>223</v>
      </c>
      <c r="E32" s="11">
        <f t="shared" ref="E32:P32" si="4">E34</f>
        <v>205</v>
      </c>
      <c r="F32" s="11">
        <f t="shared" si="4"/>
        <v>340</v>
      </c>
      <c r="G32" s="11">
        <f t="shared" si="4"/>
        <v>349</v>
      </c>
      <c r="H32" s="11">
        <f t="shared" si="4"/>
        <v>295</v>
      </c>
      <c r="I32" s="11">
        <f t="shared" si="4"/>
        <v>434</v>
      </c>
      <c r="J32" s="11">
        <f t="shared" si="4"/>
        <v>506</v>
      </c>
      <c r="K32" s="11">
        <f t="shared" si="4"/>
        <v>457</v>
      </c>
      <c r="L32" s="11">
        <f t="shared" si="4"/>
        <v>530.78611096999998</v>
      </c>
      <c r="M32" s="11">
        <f t="shared" si="4"/>
        <v>388.44569038999998</v>
      </c>
      <c r="N32" s="11">
        <f t="shared" si="4"/>
        <v>182</v>
      </c>
      <c r="O32" s="11">
        <f t="shared" si="4"/>
        <v>261</v>
      </c>
      <c r="P32" s="11">
        <f t="shared" si="4"/>
        <v>4171.2318013599997</v>
      </c>
      <c r="Q32" s="11"/>
      <c r="V32" s="5"/>
    </row>
    <row r="33" spans="1:22" ht="9" customHeight="1" x14ac:dyDescent="0.25">
      <c r="A33" s="8"/>
      <c r="B33" s="7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1"/>
    </row>
    <row r="34" spans="1:22" ht="15" x14ac:dyDescent="0.25">
      <c r="A34" s="8"/>
      <c r="B34" s="8"/>
      <c r="C34" s="7" t="s">
        <v>58</v>
      </c>
      <c r="D34" s="5">
        <v>223</v>
      </c>
      <c r="E34" s="5">
        <v>205</v>
      </c>
      <c r="F34" s="5">
        <v>340</v>
      </c>
      <c r="G34" s="5">
        <v>349</v>
      </c>
      <c r="H34" s="5">
        <v>295</v>
      </c>
      <c r="I34" s="5">
        <v>434</v>
      </c>
      <c r="J34" s="5">
        <v>506</v>
      </c>
      <c r="K34" s="5">
        <v>457</v>
      </c>
      <c r="L34" s="5">
        <v>530.78611096999998</v>
      </c>
      <c r="M34" s="5">
        <v>388.44569038999998</v>
      </c>
      <c r="N34" s="5">
        <v>182</v>
      </c>
      <c r="O34" s="5">
        <v>261</v>
      </c>
      <c r="P34" s="5">
        <f>SUM(D34:O34)</f>
        <v>4171.2318013599997</v>
      </c>
      <c r="Q34" s="11"/>
      <c r="V34" s="5"/>
    </row>
    <row r="35" spans="1:22" ht="15" x14ac:dyDescent="0.25">
      <c r="A35" s="8"/>
      <c r="B35" s="8"/>
      <c r="C35" s="7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1"/>
      <c r="V35" s="5"/>
    </row>
    <row r="36" spans="1:22" ht="15" x14ac:dyDescent="0.25">
      <c r="A36" s="10" t="s">
        <v>86</v>
      </c>
      <c r="B36" s="10"/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5">
        <v>0</v>
      </c>
      <c r="O36" s="9">
        <v>0</v>
      </c>
      <c r="P36" s="5">
        <v>0</v>
      </c>
      <c r="Q36" s="11"/>
      <c r="V36" s="9"/>
    </row>
    <row r="37" spans="1:22" ht="3" customHeight="1" x14ac:dyDescent="0.25">
      <c r="A37" s="8"/>
      <c r="B37" s="7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1"/>
    </row>
    <row r="38" spans="1:22" ht="17.25" customHeight="1" x14ac:dyDescent="0.25">
      <c r="A38" s="8"/>
      <c r="B38" s="10"/>
      <c r="C38" s="7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1"/>
    </row>
    <row r="39" spans="1:22" ht="3" customHeight="1" x14ac:dyDescent="0.25">
      <c r="A39" s="8"/>
      <c r="B39" s="10"/>
      <c r="C39" s="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1"/>
    </row>
    <row r="40" spans="1:22" ht="6.75" customHeight="1" x14ac:dyDescent="0.25">
      <c r="A40" s="8"/>
      <c r="B40" s="10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1"/>
    </row>
    <row r="41" spans="1:22" s="57" customFormat="1" ht="13.5" customHeight="1" x14ac:dyDescent="0.2">
      <c r="A41" s="54"/>
      <c r="B41" s="55"/>
      <c r="C41" s="3" t="s">
        <v>18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4"/>
      <c r="Q41" s="4"/>
      <c r="V41" s="56"/>
    </row>
    <row r="42" spans="1:22" s="57" customFormat="1" ht="7.5" customHeight="1" x14ac:dyDescent="0.2">
      <c r="A42" s="54"/>
      <c r="B42" s="55"/>
      <c r="C42" s="55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4"/>
      <c r="Q42" s="4"/>
      <c r="V42" s="56"/>
    </row>
    <row r="43" spans="1:22" s="57" customFormat="1" ht="12" customHeight="1" x14ac:dyDescent="0.2">
      <c r="A43" s="54"/>
      <c r="B43" s="55"/>
      <c r="C43" s="3" t="s">
        <v>32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4"/>
      <c r="Q43" s="4"/>
      <c r="V43" s="56"/>
    </row>
    <row r="44" spans="1:22" ht="12" customHeight="1" x14ac:dyDescent="0.25">
      <c r="A44" s="8"/>
      <c r="B44" s="7"/>
      <c r="C44" s="51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11"/>
      <c r="Q44" s="11"/>
      <c r="V44" s="5"/>
    </row>
    <row r="45" spans="1:22" ht="14.25" customHeight="1" x14ac:dyDescent="0.25">
      <c r="A45" s="8"/>
      <c r="B45" s="7"/>
      <c r="C45" s="7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1"/>
      <c r="Q45" s="11"/>
      <c r="V45" s="5"/>
    </row>
    <row r="46" spans="1:22" ht="11.25" customHeight="1" x14ac:dyDescent="0.25">
      <c r="A46" s="8"/>
      <c r="B46" s="7"/>
      <c r="C46" s="7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1"/>
      <c r="Q46" s="11"/>
      <c r="V46" s="5"/>
    </row>
    <row r="47" spans="1:22" ht="12.75" customHeight="1" x14ac:dyDescent="0.25">
      <c r="A47" s="8"/>
      <c r="B47" s="7"/>
      <c r="C47" s="7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11"/>
      <c r="Q47" s="11"/>
      <c r="V47" s="5"/>
    </row>
    <row r="48" spans="1:22" ht="10.5" customHeight="1" x14ac:dyDescent="0.25">
      <c r="A48" s="8"/>
      <c r="B48" s="7"/>
      <c r="C48" s="7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11"/>
      <c r="Q48" s="11"/>
      <c r="V48" s="5"/>
    </row>
    <row r="49" spans="1:22" ht="16.5" customHeight="1" x14ac:dyDescent="0.25">
      <c r="A49" s="8"/>
      <c r="B49" s="7"/>
      <c r="C49" s="7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11"/>
      <c r="Q49" s="11"/>
      <c r="V49" s="5"/>
    </row>
    <row r="50" spans="1:22" ht="10.5" customHeight="1" x14ac:dyDescent="0.25">
      <c r="A50" s="8"/>
      <c r="B50" s="7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1"/>
      <c r="Q50" s="11"/>
      <c r="V50" s="5"/>
    </row>
    <row r="51" spans="1:22" ht="6.75" customHeight="1" x14ac:dyDescent="0.25">
      <c r="A51" s="8"/>
      <c r="B51" s="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1"/>
      <c r="Q51" s="11"/>
      <c r="V51" s="5"/>
    </row>
    <row r="52" spans="1:22" ht="10.5" customHeight="1" x14ac:dyDescent="0.25">
      <c r="A52" s="8"/>
      <c r="B52" s="7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1"/>
      <c r="Q52" s="11"/>
      <c r="V52" s="5"/>
    </row>
    <row r="53" spans="1:22" ht="10.5" customHeight="1" x14ac:dyDescent="0.25">
      <c r="A53" s="8"/>
      <c r="B53" s="7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1"/>
      <c r="Q53" s="11"/>
      <c r="V53" s="5"/>
    </row>
    <row r="54" spans="1:22" ht="5.25" customHeight="1" x14ac:dyDescent="0.25">
      <c r="A54" s="8"/>
      <c r="B54" s="7"/>
      <c r="C54" s="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1"/>
      <c r="Q54" s="11"/>
      <c r="V54" s="5"/>
    </row>
    <row r="55" spans="1:22" ht="14.25" customHeight="1" x14ac:dyDescent="0.25">
      <c r="A55" s="8"/>
      <c r="B55" s="7"/>
      <c r="C55" s="7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11"/>
      <c r="Q55" s="11"/>
      <c r="V55" s="5"/>
    </row>
    <row r="56" spans="1:22" ht="14.25" customHeight="1" x14ac:dyDescent="0.25">
      <c r="A56" s="8"/>
      <c r="B56" s="7"/>
      <c r="C56" s="7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11"/>
      <c r="Q56" s="11"/>
      <c r="V56" s="5"/>
    </row>
    <row r="57" spans="1:22" ht="14.25" customHeight="1" x14ac:dyDescent="0.25">
      <c r="A57" s="8"/>
      <c r="B57" s="7"/>
      <c r="C57" s="7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11"/>
      <c r="Q57" s="11"/>
      <c r="V57" s="5"/>
    </row>
    <row r="58" spans="1:22" ht="14.25" customHeight="1" x14ac:dyDescent="0.25">
      <c r="A58" s="8"/>
      <c r="B58" s="7"/>
      <c r="C58" s="7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11"/>
      <c r="Q58" s="11"/>
      <c r="V58" s="5"/>
    </row>
    <row r="59" spans="1:22" ht="14.25" customHeight="1" x14ac:dyDescent="0.25">
      <c r="A59" s="8"/>
      <c r="B59" s="7"/>
      <c r="C59" s="7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1"/>
      <c r="Q59" s="11"/>
      <c r="V59" s="5"/>
    </row>
    <row r="60" spans="1:22" ht="14.25" customHeight="1" x14ac:dyDescent="0.25">
      <c r="A60" s="8"/>
      <c r="B60" s="7"/>
      <c r="C60" s="7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11"/>
      <c r="Q60" s="11"/>
      <c r="V60" s="5"/>
    </row>
    <row r="61" spans="1:22" ht="14.25" customHeight="1" x14ac:dyDescent="0.25">
      <c r="A61" s="8"/>
      <c r="B61" s="7"/>
      <c r="C61" s="7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11"/>
      <c r="Q61" s="11"/>
      <c r="V61" s="5"/>
    </row>
    <row r="62" spans="1:22" ht="14.25" customHeight="1" x14ac:dyDescent="0.25">
      <c r="A62" s="8"/>
      <c r="B62" s="7"/>
      <c r="C62" s="7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11"/>
      <c r="Q62" s="11"/>
      <c r="V62" s="5"/>
    </row>
    <row r="63" spans="1:22" ht="13.5" customHeight="1" x14ac:dyDescent="0.25">
      <c r="A63" s="8"/>
      <c r="B63" s="7"/>
      <c r="C63" s="7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1"/>
      <c r="Q63" s="11"/>
      <c r="V63" s="5"/>
    </row>
    <row r="64" spans="1:22" ht="9.75" customHeight="1" x14ac:dyDescent="0.25">
      <c r="A64" s="1"/>
      <c r="C64" s="8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pans="1:22" x14ac:dyDescent="0.2"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9"/>
      <c r="Q65" s="9"/>
      <c r="V65" s="9"/>
    </row>
    <row r="66" spans="1:22" x14ac:dyDescent="0.2">
      <c r="B66" s="8"/>
      <c r="C66" s="7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9"/>
      <c r="Q66" s="9"/>
    </row>
    <row r="67" spans="1:22" ht="9.75" customHeight="1" x14ac:dyDescent="0.2">
      <c r="B67" s="8"/>
      <c r="C67" s="7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9"/>
      <c r="Q67" s="9"/>
    </row>
    <row r="68" spans="1:22" ht="10.5" customHeight="1" x14ac:dyDescent="0.2">
      <c r="B68" s="8"/>
      <c r="C68" s="7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9"/>
      <c r="Q68" s="9"/>
    </row>
    <row r="69" spans="1:22" ht="3" customHeight="1" x14ac:dyDescent="0.25">
      <c r="B69" s="8"/>
      <c r="C69" s="7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1"/>
      <c r="Q69" s="11"/>
    </row>
    <row r="70" spans="1:22" ht="3.75" customHeight="1" x14ac:dyDescent="0.25">
      <c r="A70" s="1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22" ht="10.5" customHeight="1" x14ac:dyDescent="0.2"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1:22" ht="3" customHeight="1" x14ac:dyDescent="0.2"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1:22" ht="10.5" customHeight="1" x14ac:dyDescent="0.2"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22" ht="10.5" customHeight="1" x14ac:dyDescent="0.2"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1:22" ht="10.5" customHeight="1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1:22" ht="10.5" customHeight="1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1:22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1:22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pans="1:22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pans="1:22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pans="1:15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pans="1:15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pans="1:15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pans="1:15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pans="1:15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1:15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spans="1:15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1:15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1:15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1:15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spans="1:15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1:15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spans="1:15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spans="1:15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spans="1:15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spans="1:15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1:15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1:15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1:15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1:15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1:15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1:15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1:15" x14ac:dyDescent="0.2">
      <c r="A103" s="52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ht="15" x14ac:dyDescent="0.25">
      <c r="A104" s="1"/>
      <c r="B104" s="1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</row>
    <row r="105" spans="1:15" ht="15" x14ac:dyDescent="0.25">
      <c r="A105" s="1"/>
      <c r="B105" s="1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</row>
    <row r="108" spans="1:15" ht="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14" spans="1:15" x14ac:dyDescent="0.2"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6" spans="1:15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</row>
    <row r="117" spans="1:15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</row>
    <row r="118" spans="1:15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</row>
    <row r="119" spans="1:15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1:15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</row>
    <row r="121" spans="1:15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</row>
    <row r="122" spans="1:15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</row>
    <row r="123" spans="1:15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spans="1:15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</row>
  </sheetData>
  <mergeCells count="1">
    <mergeCell ref="A5:C5"/>
  </mergeCells>
  <printOptions horizontalCentered="1"/>
  <pageMargins left="0" right="0" top="0.86614173228346458" bottom="0" header="0.39370078740157483" footer="0"/>
  <pageSetup paperSize="9" scale="62" orientation="portrait" r:id="rId1"/>
  <headerFooter alignWithMargins="0">
    <oddHeader>&amp;CBUREAU OF THE TREASURY
Statistical Data Analysis Division</oddHeader>
  </headerFooter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95"/>
  <sheetViews>
    <sheetView workbookViewId="0">
      <pane xSplit="3" ySplit="7" topLeftCell="D8" activePane="bottomRight" state="frozen"/>
      <selection activeCell="O27" sqref="O27"/>
      <selection pane="topRight" activeCell="O27" sqref="O27"/>
      <selection pane="bottomLeft" activeCell="O27" sqref="O27"/>
      <selection pane="bottomRight" activeCell="R21" sqref="R21"/>
    </sheetView>
  </sheetViews>
  <sheetFormatPr defaultColWidth="13.85546875" defaultRowHeight="14.25" x14ac:dyDescent="0.2"/>
  <cols>
    <col min="1" max="1" width="0.85546875" style="2" customWidth="1"/>
    <col min="2" max="2" width="0.7109375" style="2" customWidth="1"/>
    <col min="3" max="3" width="32.42578125" style="2" customWidth="1"/>
    <col min="4" max="4" width="12.42578125" style="2" customWidth="1"/>
    <col min="5" max="5" width="12.28515625" style="2" customWidth="1"/>
    <col min="6" max="6" width="10.140625" style="2" customWidth="1"/>
    <col min="7" max="13" width="11.7109375" style="2" customWidth="1"/>
    <col min="14" max="15" width="12" style="2" customWidth="1"/>
    <col min="16" max="16" width="12.140625" style="2" customWidth="1"/>
    <col min="17" max="17" width="13.140625" style="2" customWidth="1"/>
    <col min="18" max="16384" width="13.85546875" style="2"/>
  </cols>
  <sheetData>
    <row r="1" spans="1:22" ht="15" x14ac:dyDescent="0.25">
      <c r="A1" s="1" t="s">
        <v>93</v>
      </c>
    </row>
    <row r="2" spans="1:22" ht="15" x14ac:dyDescent="0.25">
      <c r="A2" s="18" t="s">
        <v>142</v>
      </c>
    </row>
    <row r="3" spans="1:22" x14ac:dyDescent="0.2">
      <c r="A3" s="2" t="s">
        <v>6</v>
      </c>
    </row>
    <row r="4" spans="1:22" x14ac:dyDescent="0.2">
      <c r="P4" s="7"/>
    </row>
    <row r="5" spans="1:22" ht="19.5" customHeight="1" thickBot="1" x14ac:dyDescent="0.25">
      <c r="A5" s="102" t="s">
        <v>119</v>
      </c>
      <c r="B5" s="103"/>
      <c r="C5" s="103"/>
      <c r="D5" s="45" t="s">
        <v>25</v>
      </c>
      <c r="E5" s="45" t="s">
        <v>26</v>
      </c>
      <c r="F5" s="45" t="s">
        <v>27</v>
      </c>
      <c r="G5" s="45" t="s">
        <v>82</v>
      </c>
      <c r="H5" s="45" t="s">
        <v>0</v>
      </c>
      <c r="I5" s="45" t="s">
        <v>1</v>
      </c>
      <c r="J5" s="45" t="s">
        <v>2</v>
      </c>
      <c r="K5" s="45" t="s">
        <v>94</v>
      </c>
      <c r="L5" s="45" t="s">
        <v>95</v>
      </c>
      <c r="M5" s="45" t="s">
        <v>29</v>
      </c>
      <c r="N5" s="45" t="s">
        <v>30</v>
      </c>
      <c r="O5" s="45" t="s">
        <v>31</v>
      </c>
      <c r="P5" s="46" t="s">
        <v>38</v>
      </c>
      <c r="Q5" s="15"/>
    </row>
    <row r="6" spans="1:22" s="14" customFormat="1" ht="15" thickTop="1" x14ac:dyDescent="0.2">
      <c r="A6" s="2"/>
      <c r="B6" s="2"/>
      <c r="C6" s="2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22" s="14" customFormat="1" ht="15" x14ac:dyDescent="0.25">
      <c r="A7" s="1" t="s">
        <v>87</v>
      </c>
      <c r="B7" s="2"/>
      <c r="C7" s="8"/>
      <c r="D7" s="11">
        <v>41614.781999999999</v>
      </c>
      <c r="E7" s="11">
        <v>85743.457000000009</v>
      </c>
      <c r="F7" s="11">
        <v>92571.231</v>
      </c>
      <c r="G7" s="11">
        <v>74837.834000000003</v>
      </c>
      <c r="H7" s="11">
        <v>53208.913</v>
      </c>
      <c r="I7" s="11">
        <v>90256</v>
      </c>
      <c r="J7" s="11">
        <v>74151</v>
      </c>
      <c r="K7" s="11">
        <v>200506</v>
      </c>
      <c r="L7" s="11">
        <v>91355</v>
      </c>
      <c r="M7" s="11">
        <v>75159</v>
      </c>
      <c r="N7" s="11">
        <v>68958</v>
      </c>
      <c r="O7" s="11">
        <v>100880</v>
      </c>
      <c r="P7" s="11">
        <v>1049241.2170000002</v>
      </c>
      <c r="Q7" s="11"/>
      <c r="R7" s="59"/>
      <c r="S7" s="11"/>
      <c r="V7" s="9"/>
    </row>
    <row r="8" spans="1:22" s="14" customFormat="1" ht="15" x14ac:dyDescent="0.25">
      <c r="A8" s="2"/>
      <c r="B8" s="2"/>
      <c r="C8" s="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1"/>
    </row>
    <row r="9" spans="1:22" ht="15" x14ac:dyDescent="0.25">
      <c r="A9" s="1" t="s">
        <v>55</v>
      </c>
      <c r="D9" s="6">
        <f>D12+D18+D37+D42</f>
        <v>41614.781999999999</v>
      </c>
      <c r="E9" s="6">
        <f t="shared" ref="E9:P9" si="0">E12+E18+E37+E42</f>
        <v>85743.457000000009</v>
      </c>
      <c r="F9" s="6">
        <f t="shared" si="0"/>
        <v>92571.231</v>
      </c>
      <c r="G9" s="6">
        <f t="shared" si="0"/>
        <v>74837.834000000003</v>
      </c>
      <c r="H9" s="6">
        <f t="shared" si="0"/>
        <v>53208.913</v>
      </c>
      <c r="I9" s="6">
        <f t="shared" si="0"/>
        <v>90256</v>
      </c>
      <c r="J9" s="6">
        <f t="shared" si="0"/>
        <v>74151</v>
      </c>
      <c r="K9" s="6">
        <f t="shared" si="0"/>
        <v>200506</v>
      </c>
      <c r="L9" s="6">
        <f t="shared" si="0"/>
        <v>91355</v>
      </c>
      <c r="M9" s="6">
        <f t="shared" si="0"/>
        <v>75159</v>
      </c>
      <c r="N9" s="6">
        <f t="shared" si="0"/>
        <v>68958</v>
      </c>
      <c r="O9" s="6">
        <f t="shared" si="0"/>
        <v>100880</v>
      </c>
      <c r="P9" s="6">
        <f t="shared" si="0"/>
        <v>1049241.2170000002</v>
      </c>
      <c r="Q9" s="11"/>
      <c r="R9" s="5"/>
      <c r="S9" s="5"/>
      <c r="V9" s="9"/>
    </row>
    <row r="10" spans="1:22" ht="15" x14ac:dyDescent="0.25">
      <c r="A10" s="1"/>
      <c r="C10" s="1" t="s">
        <v>88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1"/>
      <c r="S10" s="5"/>
      <c r="V10" s="58"/>
    </row>
    <row r="11" spans="1:22" ht="5.25" customHeigh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1"/>
    </row>
    <row r="12" spans="1:22" ht="15" x14ac:dyDescent="0.25">
      <c r="B12" s="1" t="s">
        <v>56</v>
      </c>
      <c r="D12" s="6">
        <f>SUM(D13:D16)</f>
        <v>31645</v>
      </c>
      <c r="E12" s="6">
        <f t="shared" ref="E12:P12" si="1">SUM(E13:E16)</f>
        <v>48568.3</v>
      </c>
      <c r="F12" s="6">
        <f t="shared" si="1"/>
        <v>64400</v>
      </c>
      <c r="G12" s="6">
        <f t="shared" si="1"/>
        <v>45000</v>
      </c>
      <c r="H12" s="6">
        <f t="shared" si="1"/>
        <v>28000</v>
      </c>
      <c r="I12" s="6">
        <f t="shared" si="1"/>
        <v>70000</v>
      </c>
      <c r="J12" s="6">
        <f t="shared" si="1"/>
        <v>45000</v>
      </c>
      <c r="K12" s="6">
        <f t="shared" si="1"/>
        <v>56660</v>
      </c>
      <c r="L12" s="6">
        <f t="shared" si="1"/>
        <v>70000</v>
      </c>
      <c r="M12" s="6">
        <f t="shared" si="1"/>
        <v>45000</v>
      </c>
      <c r="N12" s="6">
        <f t="shared" si="1"/>
        <v>40000</v>
      </c>
      <c r="O12" s="6">
        <f t="shared" si="1"/>
        <v>75000</v>
      </c>
      <c r="P12" s="6">
        <f t="shared" si="1"/>
        <v>619273.30000000005</v>
      </c>
      <c r="Q12" s="11"/>
      <c r="R12" s="5"/>
      <c r="S12" s="6"/>
      <c r="V12" s="9"/>
    </row>
    <row r="13" spans="1:22" ht="15" x14ac:dyDescent="0.25">
      <c r="B13" s="1"/>
      <c r="C13" s="7" t="s">
        <v>80</v>
      </c>
      <c r="D13" s="49">
        <v>25000</v>
      </c>
      <c r="E13" s="49">
        <v>44568.3</v>
      </c>
      <c r="F13" s="49">
        <v>50000</v>
      </c>
      <c r="G13" s="49">
        <v>25000</v>
      </c>
      <c r="H13" s="49">
        <v>20000</v>
      </c>
      <c r="I13" s="49">
        <v>50000</v>
      </c>
      <c r="J13" s="49">
        <v>25000</v>
      </c>
      <c r="K13" s="49">
        <v>45000</v>
      </c>
      <c r="L13" s="49">
        <v>50000</v>
      </c>
      <c r="M13" s="49">
        <v>25000</v>
      </c>
      <c r="N13" s="49">
        <v>20000</v>
      </c>
      <c r="O13" s="49">
        <v>55000</v>
      </c>
      <c r="P13" s="5">
        <f>SUM(D13:O13)</f>
        <v>434568.3</v>
      </c>
      <c r="Q13" s="11"/>
    </row>
    <row r="14" spans="1:22" ht="15" x14ac:dyDescent="0.25">
      <c r="B14" s="8"/>
      <c r="C14" s="7" t="s">
        <v>3</v>
      </c>
      <c r="D14" s="49">
        <v>3535</v>
      </c>
      <c r="E14" s="49">
        <v>4000</v>
      </c>
      <c r="F14" s="49">
        <v>4000</v>
      </c>
      <c r="G14" s="49">
        <v>8000</v>
      </c>
      <c r="H14" s="49">
        <v>8000</v>
      </c>
      <c r="I14" s="49">
        <v>8000</v>
      </c>
      <c r="J14" s="49">
        <v>8000</v>
      </c>
      <c r="K14" s="49">
        <v>8000</v>
      </c>
      <c r="L14" s="49">
        <v>8000</v>
      </c>
      <c r="M14" s="49">
        <v>8000</v>
      </c>
      <c r="N14" s="49">
        <v>8000</v>
      </c>
      <c r="O14" s="49">
        <v>8000</v>
      </c>
      <c r="P14" s="5">
        <f t="shared" ref="P14:P16" si="2">SUM(D14:O14)</f>
        <v>83535</v>
      </c>
      <c r="Q14" s="11"/>
      <c r="S14" s="60"/>
    </row>
    <row r="15" spans="1:22" ht="15" x14ac:dyDescent="0.25">
      <c r="B15" s="8"/>
      <c r="C15" s="7" t="s">
        <v>4</v>
      </c>
      <c r="D15" s="49">
        <v>0</v>
      </c>
      <c r="E15" s="49">
        <v>0</v>
      </c>
      <c r="F15" s="49">
        <v>6000</v>
      </c>
      <c r="G15" s="49">
        <v>6000</v>
      </c>
      <c r="H15" s="49">
        <v>0</v>
      </c>
      <c r="I15" s="49">
        <v>6000</v>
      </c>
      <c r="J15" s="49">
        <v>6000</v>
      </c>
      <c r="K15" s="49">
        <v>0</v>
      </c>
      <c r="L15" s="49">
        <v>6000</v>
      </c>
      <c r="M15" s="49">
        <v>6000</v>
      </c>
      <c r="N15" s="49">
        <v>6000</v>
      </c>
      <c r="O15" s="49">
        <v>6000</v>
      </c>
      <c r="P15" s="5">
        <f t="shared" si="2"/>
        <v>48000</v>
      </c>
      <c r="Q15" s="11"/>
    </row>
    <row r="16" spans="1:22" ht="15" x14ac:dyDescent="0.25">
      <c r="B16" s="8"/>
      <c r="C16" s="7" t="s">
        <v>5</v>
      </c>
      <c r="D16" s="49">
        <v>3110</v>
      </c>
      <c r="E16" s="49">
        <v>0</v>
      </c>
      <c r="F16" s="49">
        <v>4400</v>
      </c>
      <c r="G16" s="49">
        <v>6000</v>
      </c>
      <c r="H16" s="49">
        <v>0</v>
      </c>
      <c r="I16" s="49">
        <v>6000</v>
      </c>
      <c r="J16" s="49">
        <v>6000</v>
      </c>
      <c r="K16" s="49">
        <v>3660</v>
      </c>
      <c r="L16" s="49">
        <v>6000</v>
      </c>
      <c r="M16" s="49">
        <v>6000</v>
      </c>
      <c r="N16" s="49">
        <v>6000</v>
      </c>
      <c r="O16" s="49">
        <v>6000</v>
      </c>
      <c r="P16" s="5">
        <f t="shared" si="2"/>
        <v>53170</v>
      </c>
      <c r="Q16" s="11"/>
    </row>
    <row r="17" spans="2:22" ht="15" x14ac:dyDescent="0.25">
      <c r="B17" s="8"/>
      <c r="C17" s="8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1"/>
    </row>
    <row r="18" spans="2:22" ht="15" x14ac:dyDescent="0.25">
      <c r="B18" s="1" t="s">
        <v>57</v>
      </c>
      <c r="D18" s="6">
        <f>D19+D23+D25+D29+D33</f>
        <v>9716.2000000000007</v>
      </c>
      <c r="E18" s="6">
        <f t="shared" ref="E18:P18" si="3">E19+E23+E25+E29+E33</f>
        <v>37086.300000000003</v>
      </c>
      <c r="F18" s="6">
        <f t="shared" si="3"/>
        <v>28002.1</v>
      </c>
      <c r="G18" s="6">
        <f t="shared" si="3"/>
        <v>29653.7</v>
      </c>
      <c r="H18" s="6">
        <f t="shared" si="3"/>
        <v>25000</v>
      </c>
      <c r="I18" s="6">
        <f t="shared" si="3"/>
        <v>20098</v>
      </c>
      <c r="J18" s="6">
        <f t="shared" si="3"/>
        <v>28950</v>
      </c>
      <c r="K18" s="6">
        <f t="shared" si="3"/>
        <v>3235</v>
      </c>
      <c r="L18" s="6">
        <f t="shared" si="3"/>
        <v>21154</v>
      </c>
      <c r="M18" s="6">
        <f t="shared" si="3"/>
        <v>30039</v>
      </c>
      <c r="N18" s="6">
        <f t="shared" si="3"/>
        <v>28205</v>
      </c>
      <c r="O18" s="6">
        <f t="shared" si="3"/>
        <v>25000</v>
      </c>
      <c r="P18" s="6">
        <f t="shared" si="3"/>
        <v>286139.3</v>
      </c>
      <c r="Q18" s="11"/>
      <c r="R18" s="5"/>
      <c r="S18" s="5"/>
      <c r="V18" s="9"/>
    </row>
    <row r="19" spans="2:22" ht="15" x14ac:dyDescent="0.25">
      <c r="B19" s="8"/>
      <c r="C19" s="10" t="s">
        <v>19</v>
      </c>
      <c r="D19" s="11">
        <v>9620</v>
      </c>
      <c r="E19" s="11">
        <v>0</v>
      </c>
      <c r="F19" s="11">
        <v>0</v>
      </c>
      <c r="G19" s="11">
        <v>25000</v>
      </c>
      <c r="H19" s="11">
        <v>25000</v>
      </c>
      <c r="I19" s="11">
        <v>0</v>
      </c>
      <c r="J19" s="11">
        <v>0</v>
      </c>
      <c r="K19" s="11">
        <v>0</v>
      </c>
      <c r="L19" s="11">
        <v>0</v>
      </c>
      <c r="M19" s="11">
        <v>26547</v>
      </c>
      <c r="N19" s="11">
        <v>0</v>
      </c>
      <c r="O19" s="11">
        <v>0</v>
      </c>
      <c r="P19" s="11">
        <v>86167</v>
      </c>
      <c r="Q19" s="11"/>
      <c r="S19" s="5"/>
      <c r="V19" s="9"/>
    </row>
    <row r="20" spans="2:22" ht="15" x14ac:dyDescent="0.25">
      <c r="B20" s="8"/>
      <c r="C20" s="50" t="s">
        <v>68</v>
      </c>
      <c r="D20" s="5">
        <v>9620</v>
      </c>
      <c r="E20" s="5">
        <v>0</v>
      </c>
      <c r="F20" s="5">
        <v>0</v>
      </c>
      <c r="G20" s="5">
        <v>25000</v>
      </c>
      <c r="H20" s="5">
        <v>25000</v>
      </c>
      <c r="I20" s="5">
        <v>0</v>
      </c>
      <c r="J20" s="5">
        <v>0</v>
      </c>
      <c r="K20" s="5">
        <v>0</v>
      </c>
      <c r="L20" s="5">
        <v>0</v>
      </c>
      <c r="M20" s="5">
        <v>25000</v>
      </c>
      <c r="N20" s="5">
        <v>0</v>
      </c>
      <c r="O20" s="5">
        <v>0</v>
      </c>
      <c r="P20" s="5">
        <v>84620</v>
      </c>
      <c r="Q20" s="11"/>
    </row>
    <row r="21" spans="2:22" ht="15" x14ac:dyDescent="0.25">
      <c r="B21" s="8"/>
      <c r="C21" s="50" t="s">
        <v>69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29</v>
      </c>
      <c r="N21" s="5">
        <v>0</v>
      </c>
      <c r="O21" s="5">
        <v>0</v>
      </c>
      <c r="P21" s="5">
        <v>29</v>
      </c>
      <c r="Q21" s="11"/>
    </row>
    <row r="22" spans="2:22" ht="15" x14ac:dyDescent="0.25">
      <c r="B22" s="8"/>
      <c r="C22" s="50" t="s">
        <v>70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1518</v>
      </c>
      <c r="N22" s="5">
        <v>0</v>
      </c>
      <c r="O22" s="5">
        <v>0</v>
      </c>
      <c r="P22" s="5">
        <v>1518</v>
      </c>
      <c r="Q22" s="11"/>
    </row>
    <row r="23" spans="2:22" ht="15" x14ac:dyDescent="0.25">
      <c r="B23" s="8"/>
      <c r="C23" s="10" t="s">
        <v>9</v>
      </c>
      <c r="D23" s="11">
        <v>0</v>
      </c>
      <c r="E23" s="11">
        <v>25000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25000</v>
      </c>
      <c r="Q23" s="11"/>
      <c r="V23" s="9"/>
    </row>
    <row r="24" spans="2:22" ht="15" x14ac:dyDescent="0.25">
      <c r="B24" s="8"/>
      <c r="C24" s="7" t="s">
        <v>72</v>
      </c>
      <c r="D24" s="5">
        <v>0</v>
      </c>
      <c r="E24" s="5">
        <v>25000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25000</v>
      </c>
      <c r="Q24" s="11"/>
    </row>
    <row r="25" spans="2:22" ht="15" x14ac:dyDescent="0.25">
      <c r="B25" s="8"/>
      <c r="C25" s="10" t="s">
        <v>10</v>
      </c>
      <c r="D25" s="11">
        <v>96.2</v>
      </c>
      <c r="E25" s="11">
        <v>0</v>
      </c>
      <c r="F25" s="11">
        <v>25000</v>
      </c>
      <c r="G25" s="11">
        <v>0</v>
      </c>
      <c r="H25" s="11">
        <v>0</v>
      </c>
      <c r="I25" s="11">
        <v>20098</v>
      </c>
      <c r="J25" s="11">
        <v>28950</v>
      </c>
      <c r="K25" s="11">
        <v>3235</v>
      </c>
      <c r="L25" s="11">
        <v>4204</v>
      </c>
      <c r="M25" s="11">
        <v>0</v>
      </c>
      <c r="N25" s="11">
        <v>25000</v>
      </c>
      <c r="O25" s="11">
        <v>25000</v>
      </c>
      <c r="P25" s="11">
        <v>131583.20000000001</v>
      </c>
      <c r="Q25" s="11"/>
      <c r="V25" s="9"/>
    </row>
    <row r="26" spans="2:22" ht="15" x14ac:dyDescent="0.25">
      <c r="B26" s="8"/>
      <c r="C26" s="7" t="s">
        <v>72</v>
      </c>
      <c r="D26" s="5">
        <v>0</v>
      </c>
      <c r="E26" s="5">
        <v>0</v>
      </c>
      <c r="F26" s="5">
        <v>25000</v>
      </c>
      <c r="G26" s="5">
        <v>0</v>
      </c>
      <c r="H26" s="5">
        <v>0</v>
      </c>
      <c r="I26" s="5">
        <v>18845</v>
      </c>
      <c r="J26" s="5">
        <v>25000</v>
      </c>
      <c r="K26" s="5">
        <v>0</v>
      </c>
      <c r="L26" s="5">
        <v>0</v>
      </c>
      <c r="M26" s="5">
        <v>0</v>
      </c>
      <c r="N26" s="5">
        <v>25000</v>
      </c>
      <c r="O26" s="5">
        <v>25000</v>
      </c>
      <c r="P26" s="5">
        <v>118845</v>
      </c>
      <c r="Q26" s="11"/>
    </row>
    <row r="27" spans="2:22" ht="15" x14ac:dyDescent="0.25">
      <c r="B27" s="8"/>
      <c r="C27" s="7" t="s">
        <v>74</v>
      </c>
      <c r="D27" s="5">
        <v>96.2</v>
      </c>
      <c r="E27" s="5">
        <v>0</v>
      </c>
      <c r="F27" s="5">
        <v>0</v>
      </c>
      <c r="G27" s="5">
        <v>0</v>
      </c>
      <c r="H27" s="5">
        <v>0</v>
      </c>
      <c r="I27" s="5">
        <v>8</v>
      </c>
      <c r="J27" s="5">
        <v>42</v>
      </c>
      <c r="K27" s="5">
        <v>58</v>
      </c>
      <c r="L27" s="5">
        <v>31</v>
      </c>
      <c r="M27" s="5">
        <v>0</v>
      </c>
      <c r="N27" s="5">
        <v>0</v>
      </c>
      <c r="O27" s="5">
        <v>0</v>
      </c>
      <c r="P27" s="5">
        <v>235.2</v>
      </c>
      <c r="Q27" s="11"/>
    </row>
    <row r="28" spans="2:22" ht="15" x14ac:dyDescent="0.25">
      <c r="B28" s="8"/>
      <c r="C28" s="7" t="s">
        <v>75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1245</v>
      </c>
      <c r="J28" s="5">
        <v>3908</v>
      </c>
      <c r="K28" s="5">
        <v>3177</v>
      </c>
      <c r="L28" s="5">
        <v>4173</v>
      </c>
      <c r="M28" s="5">
        <v>0</v>
      </c>
      <c r="N28" s="5">
        <v>0</v>
      </c>
      <c r="O28" s="5">
        <v>0</v>
      </c>
      <c r="P28" s="5">
        <v>12503</v>
      </c>
      <c r="Q28" s="11"/>
    </row>
    <row r="29" spans="2:22" s="1" customFormat="1" ht="15" x14ac:dyDescent="0.25">
      <c r="B29" s="53"/>
      <c r="C29" s="10" t="s">
        <v>12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16950</v>
      </c>
      <c r="M29" s="11">
        <v>3492</v>
      </c>
      <c r="N29" s="11">
        <v>3205</v>
      </c>
      <c r="O29" s="11">
        <v>0</v>
      </c>
      <c r="P29" s="11">
        <v>23647</v>
      </c>
      <c r="Q29" s="11"/>
      <c r="V29" s="13"/>
    </row>
    <row r="30" spans="2:22" ht="15" x14ac:dyDescent="0.25">
      <c r="B30" s="8"/>
      <c r="C30" s="7" t="s">
        <v>72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15950</v>
      </c>
      <c r="M30" s="5">
        <v>0</v>
      </c>
      <c r="N30" s="5">
        <v>0</v>
      </c>
      <c r="O30" s="5">
        <v>0</v>
      </c>
      <c r="P30" s="5">
        <v>15950</v>
      </c>
      <c r="Q30" s="11"/>
    </row>
    <row r="31" spans="2:22" ht="15" x14ac:dyDescent="0.25">
      <c r="B31" s="8"/>
      <c r="C31" s="7" t="s">
        <v>74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30</v>
      </c>
      <c r="N31" s="5">
        <v>110</v>
      </c>
      <c r="O31" s="5">
        <v>0</v>
      </c>
      <c r="P31" s="5">
        <v>140</v>
      </c>
      <c r="Q31" s="11"/>
    </row>
    <row r="32" spans="2:22" ht="15" x14ac:dyDescent="0.25">
      <c r="B32" s="8"/>
      <c r="C32" s="7" t="s">
        <v>75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1000</v>
      </c>
      <c r="M32" s="5">
        <v>3462</v>
      </c>
      <c r="N32" s="5">
        <v>3095</v>
      </c>
      <c r="O32" s="5">
        <v>0</v>
      </c>
      <c r="P32" s="5">
        <v>7557</v>
      </c>
      <c r="Q32" s="11"/>
    </row>
    <row r="33" spans="1:22" s="1" customFormat="1" ht="15" x14ac:dyDescent="0.25">
      <c r="B33" s="53"/>
      <c r="C33" s="10" t="s">
        <v>13</v>
      </c>
      <c r="D33" s="11">
        <v>0</v>
      </c>
      <c r="E33" s="11">
        <v>12086.3</v>
      </c>
      <c r="F33" s="11">
        <v>3002.1</v>
      </c>
      <c r="G33" s="11">
        <v>4653.7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19742.099999999999</v>
      </c>
      <c r="Q33" s="11"/>
      <c r="V33" s="11"/>
    </row>
    <row r="34" spans="1:22" ht="15" x14ac:dyDescent="0.25">
      <c r="B34" s="8"/>
      <c r="C34" s="7" t="s">
        <v>74</v>
      </c>
      <c r="D34" s="5">
        <v>0</v>
      </c>
      <c r="E34" s="5">
        <v>4</v>
      </c>
      <c r="F34" s="5">
        <v>2.1</v>
      </c>
      <c r="G34" s="5">
        <v>2.4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8.5</v>
      </c>
      <c r="Q34" s="11"/>
    </row>
    <row r="35" spans="1:22" ht="15" x14ac:dyDescent="0.25">
      <c r="B35" s="8"/>
      <c r="C35" s="7" t="s">
        <v>75</v>
      </c>
      <c r="D35" s="5">
        <v>0</v>
      </c>
      <c r="E35" s="5">
        <v>12082.3</v>
      </c>
      <c r="F35" s="5">
        <v>3000</v>
      </c>
      <c r="G35" s="5">
        <v>4651.3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19733.599999999999</v>
      </c>
      <c r="Q35" s="11"/>
    </row>
    <row r="36" spans="1:22" ht="15" x14ac:dyDescent="0.25">
      <c r="B36" s="8"/>
      <c r="C36" s="7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1"/>
      <c r="V36" s="5"/>
    </row>
    <row r="37" spans="1:22" ht="15" x14ac:dyDescent="0.25">
      <c r="A37" s="1"/>
      <c r="B37" s="1" t="s">
        <v>54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140392</v>
      </c>
      <c r="L37" s="6">
        <v>0</v>
      </c>
      <c r="M37" s="6">
        <v>0</v>
      </c>
      <c r="N37" s="6">
        <v>482</v>
      </c>
      <c r="O37" s="6">
        <v>0</v>
      </c>
      <c r="P37" s="6">
        <v>140874</v>
      </c>
      <c r="Q37" s="11"/>
      <c r="S37" s="6"/>
      <c r="V37" s="9"/>
    </row>
    <row r="38" spans="1:22" ht="10.5" customHeight="1" x14ac:dyDescent="0.25"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1"/>
    </row>
    <row r="39" spans="1:22" ht="15" x14ac:dyDescent="0.25">
      <c r="B39" s="8"/>
      <c r="C39" s="10" t="s">
        <v>46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140392</v>
      </c>
      <c r="L39" s="6">
        <v>0</v>
      </c>
      <c r="M39" s="6">
        <v>0</v>
      </c>
      <c r="N39" s="6">
        <v>482</v>
      </c>
      <c r="O39" s="6">
        <v>0</v>
      </c>
      <c r="P39" s="6">
        <v>140874</v>
      </c>
      <c r="Q39" s="11"/>
      <c r="V39" s="5"/>
    </row>
    <row r="40" spans="1:22" ht="15" x14ac:dyDescent="0.25">
      <c r="B40" s="8"/>
      <c r="C40" s="7" t="s">
        <v>47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140392</v>
      </c>
      <c r="L40" s="5">
        <v>0</v>
      </c>
      <c r="M40" s="5">
        <v>0</v>
      </c>
      <c r="N40" s="5">
        <v>482</v>
      </c>
      <c r="O40" s="5">
        <v>0</v>
      </c>
      <c r="P40" s="5">
        <v>140874</v>
      </c>
      <c r="Q40" s="11"/>
    </row>
    <row r="41" spans="1:22" ht="15" x14ac:dyDescent="0.25">
      <c r="B41" s="8"/>
      <c r="C41" s="7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1"/>
    </row>
    <row r="42" spans="1:22" ht="15" x14ac:dyDescent="0.25">
      <c r="A42" s="8"/>
      <c r="B42" s="10" t="s">
        <v>83</v>
      </c>
      <c r="D42" s="11">
        <v>253.58199999999999</v>
      </c>
      <c r="E42" s="11">
        <v>88.856999999999999</v>
      </c>
      <c r="F42" s="11">
        <v>169.131</v>
      </c>
      <c r="G42" s="11">
        <v>184.13399999999999</v>
      </c>
      <c r="H42" s="11">
        <v>208.91300000000001</v>
      </c>
      <c r="I42" s="11">
        <v>158</v>
      </c>
      <c r="J42" s="11">
        <v>201</v>
      </c>
      <c r="K42" s="11">
        <v>219</v>
      </c>
      <c r="L42" s="11">
        <v>201</v>
      </c>
      <c r="M42" s="11">
        <v>120</v>
      </c>
      <c r="N42" s="11">
        <v>271</v>
      </c>
      <c r="O42" s="11">
        <v>880</v>
      </c>
      <c r="P42" s="13">
        <v>2954.6170000000002</v>
      </c>
      <c r="Q42" s="11"/>
      <c r="V42" s="5"/>
    </row>
    <row r="43" spans="1:22" ht="7.5" customHeight="1" x14ac:dyDescent="0.25">
      <c r="A43" s="8"/>
      <c r="B43" s="7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11"/>
    </row>
    <row r="44" spans="1:22" ht="15" x14ac:dyDescent="0.25">
      <c r="A44" s="8"/>
      <c r="B44" s="8"/>
      <c r="C44" s="7" t="s">
        <v>58</v>
      </c>
      <c r="D44" s="5">
        <v>253.58199999999999</v>
      </c>
      <c r="E44" s="5">
        <v>88.856999999999999</v>
      </c>
      <c r="F44" s="5">
        <v>169.131</v>
      </c>
      <c r="G44" s="5">
        <v>184.13399999999999</v>
      </c>
      <c r="H44" s="5">
        <v>208.91300000000001</v>
      </c>
      <c r="I44" s="5">
        <v>158</v>
      </c>
      <c r="J44" s="5">
        <v>201</v>
      </c>
      <c r="K44" s="5">
        <v>219</v>
      </c>
      <c r="L44" s="5">
        <v>201</v>
      </c>
      <c r="M44" s="5">
        <v>120</v>
      </c>
      <c r="N44" s="5">
        <v>271</v>
      </c>
      <c r="O44" s="5">
        <v>880</v>
      </c>
      <c r="P44" s="5">
        <v>2954.6170000000002</v>
      </c>
      <c r="Q44" s="11"/>
      <c r="V44" s="5"/>
    </row>
    <row r="45" spans="1:22" ht="15" x14ac:dyDescent="0.25">
      <c r="A45" s="8"/>
      <c r="B45" s="8"/>
      <c r="C45" s="7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11"/>
      <c r="V45" s="5"/>
    </row>
    <row r="46" spans="1:22" ht="15" x14ac:dyDescent="0.25">
      <c r="A46" s="10" t="s">
        <v>86</v>
      </c>
      <c r="B46" s="10"/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5">
        <v>0</v>
      </c>
      <c r="Q46" s="11"/>
      <c r="V46" s="9"/>
    </row>
    <row r="47" spans="1:22" ht="15" x14ac:dyDescent="0.25">
      <c r="A47" s="8"/>
      <c r="B47" s="7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11"/>
    </row>
    <row r="48" spans="1:22" ht="15" x14ac:dyDescent="0.25">
      <c r="A48" s="8"/>
      <c r="B48" s="10"/>
      <c r="C48" s="7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11"/>
    </row>
    <row r="49" spans="1:22" ht="15" x14ac:dyDescent="0.25">
      <c r="A49" s="8"/>
      <c r="B49" s="10"/>
      <c r="C49" s="7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11"/>
    </row>
    <row r="50" spans="1:22" ht="17.25" customHeight="1" x14ac:dyDescent="0.25">
      <c r="A50" s="8"/>
      <c r="B50" s="10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11"/>
    </row>
    <row r="51" spans="1:22" s="57" customFormat="1" ht="12.75" x14ac:dyDescent="0.2">
      <c r="A51" s="54"/>
      <c r="B51" s="55"/>
      <c r="C51" s="3" t="s">
        <v>18</v>
      </c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4"/>
      <c r="Q51" s="4"/>
      <c r="V51" s="56"/>
    </row>
    <row r="52" spans="1:22" s="57" customFormat="1" ht="12.75" x14ac:dyDescent="0.2">
      <c r="A52" s="54"/>
      <c r="B52" s="55"/>
      <c r="C52" s="55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4"/>
      <c r="Q52" s="4"/>
      <c r="V52" s="56"/>
    </row>
    <row r="53" spans="1:22" s="57" customFormat="1" ht="12.75" x14ac:dyDescent="0.2">
      <c r="A53" s="54"/>
      <c r="B53" s="55"/>
      <c r="C53" s="3" t="s">
        <v>32</v>
      </c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4"/>
      <c r="Q53" s="4"/>
      <c r="V53" s="56"/>
    </row>
    <row r="54" spans="1:22" ht="15" x14ac:dyDescent="0.25">
      <c r="A54" s="8"/>
      <c r="B54" s="7"/>
      <c r="C54" s="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1"/>
      <c r="Q54" s="11"/>
      <c r="V54" s="5"/>
    </row>
    <row r="55" spans="1:22" ht="15" x14ac:dyDescent="0.25">
      <c r="A55" s="8"/>
      <c r="B55" s="7"/>
      <c r="C55" s="7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11"/>
      <c r="Q55" s="11"/>
      <c r="V55" s="5"/>
    </row>
    <row r="56" spans="1:22" ht="15" x14ac:dyDescent="0.25">
      <c r="A56" s="8"/>
      <c r="B56" s="7"/>
      <c r="C56" s="7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11"/>
      <c r="Q56" s="11"/>
      <c r="V56" s="5"/>
    </row>
    <row r="57" spans="1:22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1:22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1:22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22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1:22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pans="1:22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22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22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1:15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5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1:15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1:15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1:15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1:15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1:15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1:15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1:15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15" x14ac:dyDescent="0.2">
      <c r="A74" s="5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ht="15" x14ac:dyDescent="0.25">
      <c r="A75" s="1"/>
      <c r="B75" s="1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</row>
    <row r="76" spans="1:15" ht="15" x14ac:dyDescent="0.25">
      <c r="A76" s="1"/>
      <c r="B76" s="1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</row>
    <row r="79" spans="1:15" ht="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5" spans="1:15" x14ac:dyDescent="0.2"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7" spans="1:15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1:15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1:15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1:15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spans="1:15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1:15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spans="1:15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spans="1:15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spans="1:15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</row>
  </sheetData>
  <mergeCells count="1">
    <mergeCell ref="A5:C5"/>
  </mergeCells>
  <printOptions horizontalCentered="1"/>
  <pageMargins left="0" right="0" top="0.86614173228346458" bottom="0" header="0.39370078740157483" footer="0"/>
  <pageSetup paperSize="9" scale="55" orientation="portrait" r:id="rId1"/>
  <headerFooter alignWithMargins="0">
    <oddHeader xml:space="preserve">&amp;CBUREAU OF THE TREASURY
Statistical Data Analysis Division
</oddHeader>
  </headerFooter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106"/>
  <sheetViews>
    <sheetView workbookViewId="0">
      <pane xSplit="3" ySplit="7" topLeftCell="D8" activePane="bottomRight" state="frozen"/>
      <selection activeCell="O27" sqref="O27"/>
      <selection pane="topRight" activeCell="O27" sqref="O27"/>
      <selection pane="bottomLeft" activeCell="O27" sqref="O27"/>
      <selection pane="bottomRight" activeCell="K26" sqref="K26"/>
    </sheetView>
  </sheetViews>
  <sheetFormatPr defaultColWidth="13.85546875" defaultRowHeight="14.25" x14ac:dyDescent="0.2"/>
  <cols>
    <col min="1" max="1" width="0.85546875" style="2" customWidth="1"/>
    <col min="2" max="2" width="0.7109375" style="2" customWidth="1"/>
    <col min="3" max="3" width="33.140625" style="2" customWidth="1"/>
    <col min="4" max="15" width="9.85546875" style="2" customWidth="1"/>
    <col min="16" max="16" width="11" style="2" customWidth="1"/>
    <col min="17" max="16384" width="13.85546875" style="2"/>
  </cols>
  <sheetData>
    <row r="1" spans="1:18" ht="15" x14ac:dyDescent="0.25">
      <c r="A1" s="1" t="s">
        <v>93</v>
      </c>
      <c r="I1" s="5"/>
      <c r="J1" s="5"/>
    </row>
    <row r="2" spans="1:18" ht="15" x14ac:dyDescent="0.25">
      <c r="A2" s="18" t="s">
        <v>143</v>
      </c>
      <c r="I2" s="5"/>
      <c r="J2" s="5"/>
    </row>
    <row r="3" spans="1:18" x14ac:dyDescent="0.2">
      <c r="A3" s="2" t="s">
        <v>6</v>
      </c>
      <c r="I3" s="5"/>
      <c r="J3" s="5"/>
    </row>
    <row r="4" spans="1:18" x14ac:dyDescent="0.2">
      <c r="I4" s="5"/>
      <c r="J4" s="5"/>
    </row>
    <row r="5" spans="1:18" ht="19.5" customHeight="1" thickBot="1" x14ac:dyDescent="0.25">
      <c r="A5" s="102" t="s">
        <v>119</v>
      </c>
      <c r="B5" s="103"/>
      <c r="C5" s="103"/>
      <c r="D5" s="45" t="s">
        <v>25</v>
      </c>
      <c r="E5" s="45" t="s">
        <v>26</v>
      </c>
      <c r="F5" s="45" t="s">
        <v>27</v>
      </c>
      <c r="G5" s="45" t="s">
        <v>82</v>
      </c>
      <c r="H5" s="45" t="s">
        <v>0</v>
      </c>
      <c r="I5" s="45" t="s">
        <v>96</v>
      </c>
      <c r="J5" s="45" t="s">
        <v>97</v>
      </c>
      <c r="K5" s="45" t="s">
        <v>94</v>
      </c>
      <c r="L5" s="45" t="s">
        <v>95</v>
      </c>
      <c r="M5" s="45" t="s">
        <v>29</v>
      </c>
      <c r="N5" s="45" t="s">
        <v>30</v>
      </c>
      <c r="O5" s="45" t="s">
        <v>31</v>
      </c>
      <c r="P5" s="46" t="s">
        <v>38</v>
      </c>
    </row>
    <row r="6" spans="1:18" s="14" customFormat="1" ht="15" thickTop="1" x14ac:dyDescent="0.2">
      <c r="A6" s="2"/>
      <c r="B6" s="2"/>
      <c r="C6" s="2"/>
      <c r="D6" s="5"/>
      <c r="E6" s="5"/>
      <c r="F6" s="5"/>
      <c r="G6" s="5"/>
      <c r="H6" s="5"/>
      <c r="I6" s="5"/>
      <c r="J6" s="5"/>
      <c r="K6" s="2"/>
      <c r="L6" s="5"/>
      <c r="M6" s="5"/>
      <c r="N6" s="5"/>
      <c r="O6" s="5"/>
      <c r="P6" s="5"/>
    </row>
    <row r="7" spans="1:18" s="14" customFormat="1" ht="15" x14ac:dyDescent="0.25">
      <c r="A7" s="1" t="s">
        <v>87</v>
      </c>
      <c r="B7" s="2"/>
      <c r="C7" s="8"/>
      <c r="D7" s="11">
        <f>D9+D48</f>
        <v>73537.693999999989</v>
      </c>
      <c r="E7" s="11">
        <f t="shared" ref="E7:P7" si="0">E9+E48</f>
        <v>93431.513000000006</v>
      </c>
      <c r="F7" s="11">
        <f t="shared" si="0"/>
        <v>106850.78600000001</v>
      </c>
      <c r="G7" s="11">
        <f t="shared" si="0"/>
        <v>76259.358999999997</v>
      </c>
      <c r="H7" s="11">
        <f t="shared" si="0"/>
        <v>67625.349000000002</v>
      </c>
      <c r="I7" s="11">
        <f t="shared" si="0"/>
        <v>100050.74</v>
      </c>
      <c r="J7" s="11">
        <f t="shared" si="0"/>
        <v>75088.160000000003</v>
      </c>
      <c r="K7" s="11">
        <f t="shared" si="0"/>
        <v>208899.88200000001</v>
      </c>
      <c r="L7" s="11">
        <f t="shared" si="0"/>
        <v>97700.804999999993</v>
      </c>
      <c r="M7" s="11">
        <f t="shared" si="0"/>
        <v>95085.737999999998</v>
      </c>
      <c r="N7" s="11">
        <f t="shared" si="0"/>
        <v>67536.008149999994</v>
      </c>
      <c r="O7" s="11">
        <f t="shared" si="0"/>
        <v>50064.624000000003</v>
      </c>
      <c r="P7" s="11">
        <f t="shared" si="0"/>
        <v>1112130.65815</v>
      </c>
      <c r="Q7" s="9"/>
      <c r="R7" s="59"/>
    </row>
    <row r="8" spans="1:18" s="14" customFormat="1" x14ac:dyDescent="0.2">
      <c r="A8" s="2"/>
      <c r="B8" s="2"/>
      <c r="C8" s="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8" ht="15" x14ac:dyDescent="0.25">
      <c r="A9" s="1" t="s">
        <v>55</v>
      </c>
      <c r="D9" s="6">
        <f>D12+D18+D39+D44</f>
        <v>73537.693999999989</v>
      </c>
      <c r="E9" s="6">
        <v>93431.513000000006</v>
      </c>
      <c r="F9" s="6">
        <v>106850.78600000001</v>
      </c>
      <c r="G9" s="6">
        <v>76259.358999999997</v>
      </c>
      <c r="H9" s="6">
        <v>67625.349000000002</v>
      </c>
      <c r="I9" s="6">
        <v>100050.74</v>
      </c>
      <c r="J9" s="6">
        <v>75088.160000000003</v>
      </c>
      <c r="K9" s="6">
        <v>208899.88200000001</v>
      </c>
      <c r="L9" s="6">
        <v>97700.804999999993</v>
      </c>
      <c r="M9" s="6">
        <v>95085.737999999998</v>
      </c>
      <c r="N9" s="6">
        <v>67536</v>
      </c>
      <c r="O9" s="6">
        <v>50064.624000000003</v>
      </c>
      <c r="P9" s="6">
        <v>1112130.6500000001</v>
      </c>
      <c r="Q9" s="58"/>
      <c r="R9" s="5"/>
    </row>
    <row r="10" spans="1:18" ht="15" x14ac:dyDescent="0.25">
      <c r="A10" s="1"/>
      <c r="C10" s="1" t="s">
        <v>88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58"/>
      <c r="R10" s="5"/>
    </row>
    <row r="11" spans="1:18" ht="4.5" customHeight="1" x14ac:dyDescent="0.2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8" ht="15" x14ac:dyDescent="0.25">
      <c r="B12" s="1" t="s">
        <v>56</v>
      </c>
      <c r="D12" s="6">
        <f>SUM(D13:D16)</f>
        <v>40800</v>
      </c>
      <c r="E12" s="6">
        <f t="shared" ref="E12:O12" si="1">SUM(E13:E16)</f>
        <v>59568</v>
      </c>
      <c r="F12" s="6">
        <f t="shared" si="1"/>
        <v>65000</v>
      </c>
      <c r="G12" s="6">
        <f t="shared" si="1"/>
        <v>40000</v>
      </c>
      <c r="H12" s="6">
        <f t="shared" si="1"/>
        <v>36845</v>
      </c>
      <c r="I12" s="6">
        <f t="shared" si="1"/>
        <v>70000</v>
      </c>
      <c r="J12" s="6">
        <f t="shared" si="1"/>
        <v>45000</v>
      </c>
      <c r="K12" s="6">
        <f t="shared" si="1"/>
        <v>58850</v>
      </c>
      <c r="L12" s="6">
        <f t="shared" si="1"/>
        <v>67650</v>
      </c>
      <c r="M12" s="6">
        <f t="shared" si="1"/>
        <v>65000</v>
      </c>
      <c r="N12" s="6">
        <f t="shared" si="1"/>
        <v>37403</v>
      </c>
      <c r="O12" s="6">
        <f t="shared" si="1"/>
        <v>50000</v>
      </c>
      <c r="P12" s="6">
        <f>SUM(P13:P16)</f>
        <v>636116</v>
      </c>
      <c r="Q12" s="58"/>
      <c r="R12" s="6"/>
    </row>
    <row r="13" spans="1:18" ht="15" x14ac:dyDescent="0.25">
      <c r="B13" s="1"/>
      <c r="C13" s="7" t="s">
        <v>80</v>
      </c>
      <c r="D13" s="49">
        <v>25000</v>
      </c>
      <c r="E13" s="49">
        <v>44568</v>
      </c>
      <c r="F13" s="49">
        <v>50000</v>
      </c>
      <c r="G13" s="49">
        <v>20000</v>
      </c>
      <c r="H13" s="49">
        <v>25000</v>
      </c>
      <c r="I13" s="49">
        <v>50000</v>
      </c>
      <c r="J13" s="49">
        <v>25000</v>
      </c>
      <c r="K13" s="49">
        <v>45000</v>
      </c>
      <c r="L13" s="49">
        <v>50000</v>
      </c>
      <c r="M13" s="49">
        <v>25000</v>
      </c>
      <c r="N13" s="49">
        <v>20000</v>
      </c>
      <c r="O13" s="49">
        <v>50000</v>
      </c>
      <c r="P13" s="5">
        <f>SUM(D13:O13)</f>
        <v>429568</v>
      </c>
    </row>
    <row r="14" spans="1:18" x14ac:dyDescent="0.2">
      <c r="B14" s="8"/>
      <c r="C14" s="7" t="s">
        <v>3</v>
      </c>
      <c r="D14" s="49">
        <v>2800</v>
      </c>
      <c r="E14" s="49">
        <v>2000</v>
      </c>
      <c r="F14" s="49">
        <v>2000</v>
      </c>
      <c r="G14" s="49">
        <v>4000</v>
      </c>
      <c r="H14" s="49">
        <v>4000</v>
      </c>
      <c r="I14" s="49">
        <v>4000</v>
      </c>
      <c r="J14" s="49">
        <v>4000</v>
      </c>
      <c r="K14" s="49">
        <v>4000</v>
      </c>
      <c r="L14" s="49">
        <v>1650</v>
      </c>
      <c r="M14" s="5">
        <v>8000</v>
      </c>
      <c r="N14" s="5">
        <v>4000</v>
      </c>
      <c r="O14" s="5">
        <v>0</v>
      </c>
      <c r="P14" s="5">
        <f t="shared" ref="P14:P16" si="2">SUM(D14:O14)</f>
        <v>40450</v>
      </c>
      <c r="R14" s="60"/>
    </row>
    <row r="15" spans="1:18" x14ac:dyDescent="0.2">
      <c r="B15" s="8"/>
      <c r="C15" s="7" t="s">
        <v>4</v>
      </c>
      <c r="D15" s="49">
        <v>5000</v>
      </c>
      <c r="E15" s="49">
        <v>5000</v>
      </c>
      <c r="F15" s="49">
        <v>5000</v>
      </c>
      <c r="G15" s="49">
        <v>6000</v>
      </c>
      <c r="H15" s="49">
        <v>4750</v>
      </c>
      <c r="I15" s="49">
        <v>6000</v>
      </c>
      <c r="J15" s="49">
        <v>6000</v>
      </c>
      <c r="K15" s="49">
        <v>4850</v>
      </c>
      <c r="L15" s="49">
        <v>6000</v>
      </c>
      <c r="M15" s="5">
        <v>12000</v>
      </c>
      <c r="N15" s="5">
        <v>6000</v>
      </c>
      <c r="O15" s="5">
        <v>0</v>
      </c>
      <c r="P15" s="5">
        <f t="shared" si="2"/>
        <v>66600</v>
      </c>
    </row>
    <row r="16" spans="1:18" x14ac:dyDescent="0.2">
      <c r="B16" s="8"/>
      <c r="C16" s="7" t="s">
        <v>5</v>
      </c>
      <c r="D16" s="49">
        <v>8000</v>
      </c>
      <c r="E16" s="49">
        <v>8000</v>
      </c>
      <c r="F16" s="49">
        <v>8000</v>
      </c>
      <c r="G16" s="49">
        <v>10000</v>
      </c>
      <c r="H16" s="49">
        <v>3095</v>
      </c>
      <c r="I16" s="49">
        <v>10000</v>
      </c>
      <c r="J16" s="49">
        <v>10000</v>
      </c>
      <c r="K16" s="49">
        <v>5000</v>
      </c>
      <c r="L16" s="49">
        <v>10000</v>
      </c>
      <c r="M16" s="5">
        <v>20000</v>
      </c>
      <c r="N16" s="5">
        <v>7403</v>
      </c>
      <c r="O16" s="5">
        <v>0</v>
      </c>
      <c r="P16" s="5">
        <f t="shared" si="2"/>
        <v>99498</v>
      </c>
    </row>
    <row r="17" spans="2:18" x14ac:dyDescent="0.2">
      <c r="B17" s="8"/>
      <c r="C17" s="8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8" ht="15" x14ac:dyDescent="0.25">
      <c r="B18" s="1" t="s">
        <v>57</v>
      </c>
      <c r="D18" s="6">
        <f>D19+D22+D26+D30+D34</f>
        <v>32673.9</v>
      </c>
      <c r="E18" s="6">
        <f t="shared" ref="E18:P18" si="3">E19+E22+E26+E30+E34</f>
        <v>33776.300000000003</v>
      </c>
      <c r="F18" s="6">
        <f t="shared" si="3"/>
        <v>41718.300000000003</v>
      </c>
      <c r="G18" s="6">
        <f t="shared" si="3"/>
        <v>36028.5</v>
      </c>
      <c r="H18" s="6">
        <f t="shared" si="3"/>
        <v>30686.3</v>
      </c>
      <c r="I18" s="6">
        <f t="shared" si="3"/>
        <v>30000</v>
      </c>
      <c r="J18" s="6">
        <f t="shared" si="3"/>
        <v>30000</v>
      </c>
      <c r="K18" s="6">
        <f t="shared" si="3"/>
        <v>0</v>
      </c>
      <c r="L18" s="6">
        <f t="shared" si="3"/>
        <v>30000</v>
      </c>
      <c r="M18" s="6">
        <f t="shared" si="3"/>
        <v>30000</v>
      </c>
      <c r="N18" s="6">
        <f t="shared" si="3"/>
        <v>30000</v>
      </c>
      <c r="O18" s="6">
        <f t="shared" si="3"/>
        <v>0</v>
      </c>
      <c r="P18" s="6">
        <f t="shared" si="3"/>
        <v>324883.3</v>
      </c>
      <c r="Q18" s="5"/>
      <c r="R18" s="5"/>
    </row>
    <row r="19" spans="2:18" s="1" customFormat="1" ht="15" x14ac:dyDescent="0.25">
      <c r="B19" s="53"/>
      <c r="C19" s="10" t="s">
        <v>19</v>
      </c>
      <c r="D19" s="11">
        <v>0</v>
      </c>
      <c r="E19" s="11">
        <v>0</v>
      </c>
      <c r="F19" s="11">
        <v>0</v>
      </c>
      <c r="G19" s="11">
        <v>35000</v>
      </c>
      <c r="H19" s="11">
        <v>0</v>
      </c>
      <c r="I19" s="11">
        <v>0</v>
      </c>
      <c r="J19" s="11">
        <v>30000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65000</v>
      </c>
      <c r="Q19" s="13"/>
      <c r="R19" s="13"/>
    </row>
    <row r="20" spans="2:18" x14ac:dyDescent="0.2">
      <c r="B20" s="8"/>
      <c r="C20" s="50" t="s">
        <v>68</v>
      </c>
      <c r="D20" s="5">
        <v>0</v>
      </c>
      <c r="E20" s="5">
        <v>0</v>
      </c>
      <c r="F20" s="5">
        <v>0</v>
      </c>
      <c r="G20" s="5">
        <v>30000</v>
      </c>
      <c r="H20" s="5">
        <v>0</v>
      </c>
      <c r="I20" s="5">
        <v>0</v>
      </c>
      <c r="J20" s="5">
        <v>30000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60000</v>
      </c>
    </row>
    <row r="21" spans="2:18" x14ac:dyDescent="0.2">
      <c r="B21" s="8"/>
      <c r="C21" s="50" t="s">
        <v>69</v>
      </c>
      <c r="D21" s="5">
        <v>0</v>
      </c>
      <c r="E21" s="5">
        <v>0</v>
      </c>
      <c r="F21" s="5">
        <v>0</v>
      </c>
      <c r="G21" s="5">
        <v>5000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5000</v>
      </c>
    </row>
    <row r="22" spans="2:18" s="1" customFormat="1" ht="15" x14ac:dyDescent="0.25">
      <c r="B22" s="53"/>
      <c r="C22" s="10" t="s">
        <v>9</v>
      </c>
      <c r="D22" s="11">
        <v>0</v>
      </c>
      <c r="E22" s="11">
        <v>0</v>
      </c>
      <c r="F22" s="11">
        <v>0</v>
      </c>
      <c r="G22" s="11">
        <v>0</v>
      </c>
      <c r="H22" s="11">
        <v>30686.3</v>
      </c>
      <c r="I22" s="11">
        <v>0</v>
      </c>
      <c r="J22" s="11">
        <v>0</v>
      </c>
      <c r="K22" s="11">
        <v>0</v>
      </c>
      <c r="L22" s="11">
        <v>30000</v>
      </c>
      <c r="M22" s="11">
        <v>0</v>
      </c>
      <c r="N22" s="11">
        <v>0</v>
      </c>
      <c r="O22" s="11">
        <v>0</v>
      </c>
      <c r="P22" s="11">
        <v>60686.299999999996</v>
      </c>
      <c r="Q22" s="13"/>
    </row>
    <row r="23" spans="2:18" x14ac:dyDescent="0.2">
      <c r="B23" s="8"/>
      <c r="C23" s="7" t="s">
        <v>72</v>
      </c>
      <c r="D23" s="5">
        <v>0</v>
      </c>
      <c r="E23" s="5">
        <v>0</v>
      </c>
      <c r="F23" s="5">
        <v>0</v>
      </c>
      <c r="G23" s="5">
        <v>0</v>
      </c>
      <c r="H23" s="5">
        <v>30000</v>
      </c>
      <c r="I23" s="5">
        <v>0</v>
      </c>
      <c r="J23" s="5">
        <v>0</v>
      </c>
      <c r="K23" s="5">
        <v>0</v>
      </c>
      <c r="L23" s="5">
        <v>30000</v>
      </c>
      <c r="M23" s="5">
        <v>0</v>
      </c>
      <c r="N23" s="5">
        <v>0</v>
      </c>
      <c r="O23" s="5">
        <v>0</v>
      </c>
      <c r="P23" s="5">
        <v>60000</v>
      </c>
    </row>
    <row r="24" spans="2:18" x14ac:dyDescent="0.2">
      <c r="B24" s="8"/>
      <c r="C24" s="7" t="s">
        <v>73</v>
      </c>
      <c r="D24" s="5">
        <v>0</v>
      </c>
      <c r="E24" s="5">
        <v>0</v>
      </c>
      <c r="F24" s="5">
        <v>0</v>
      </c>
      <c r="G24" s="5">
        <v>0</v>
      </c>
      <c r="H24" s="5">
        <v>660.2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660.2</v>
      </c>
    </row>
    <row r="25" spans="2:18" x14ac:dyDescent="0.2">
      <c r="B25" s="8"/>
      <c r="C25" s="7" t="s">
        <v>74</v>
      </c>
      <c r="D25" s="5">
        <v>0</v>
      </c>
      <c r="E25" s="5">
        <v>0</v>
      </c>
      <c r="F25" s="5">
        <v>0</v>
      </c>
      <c r="G25" s="5">
        <v>0</v>
      </c>
      <c r="H25" s="5">
        <v>26.1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26.1</v>
      </c>
    </row>
    <row r="26" spans="2:18" s="1" customFormat="1" ht="15" x14ac:dyDescent="0.25">
      <c r="B26" s="53"/>
      <c r="C26" s="10" t="s">
        <v>10</v>
      </c>
      <c r="D26" s="11">
        <v>32673.9</v>
      </c>
      <c r="E26" s="11">
        <v>7143.9</v>
      </c>
      <c r="F26" s="11">
        <v>0</v>
      </c>
      <c r="G26" s="11">
        <v>0</v>
      </c>
      <c r="H26" s="11">
        <v>0</v>
      </c>
      <c r="I26" s="11">
        <v>30000</v>
      </c>
      <c r="J26" s="11">
        <v>0</v>
      </c>
      <c r="K26" s="11">
        <v>0</v>
      </c>
      <c r="L26" s="11">
        <v>0</v>
      </c>
      <c r="M26" s="11">
        <v>0</v>
      </c>
      <c r="N26" s="11">
        <v>30000</v>
      </c>
      <c r="O26" s="11">
        <v>0</v>
      </c>
      <c r="P26" s="11">
        <v>99817.8</v>
      </c>
      <c r="Q26" s="13"/>
    </row>
    <row r="27" spans="2:18" x14ac:dyDescent="0.2">
      <c r="B27" s="8"/>
      <c r="C27" s="7" t="s">
        <v>72</v>
      </c>
      <c r="D27" s="5">
        <v>25000</v>
      </c>
      <c r="E27" s="5">
        <v>0</v>
      </c>
      <c r="F27" s="5">
        <v>0</v>
      </c>
      <c r="G27" s="5">
        <v>0</v>
      </c>
      <c r="H27" s="5">
        <v>0</v>
      </c>
      <c r="I27" s="5">
        <v>30000</v>
      </c>
      <c r="J27" s="5">
        <v>0</v>
      </c>
      <c r="K27" s="5">
        <v>0</v>
      </c>
      <c r="L27" s="5">
        <v>0</v>
      </c>
      <c r="M27" s="5">
        <v>0</v>
      </c>
      <c r="N27" s="5">
        <v>30000</v>
      </c>
      <c r="O27" s="5">
        <v>0</v>
      </c>
      <c r="P27" s="5">
        <v>85000</v>
      </c>
    </row>
    <row r="28" spans="2:18" x14ac:dyDescent="0.2">
      <c r="B28" s="8"/>
      <c r="C28" s="7" t="s">
        <v>74</v>
      </c>
      <c r="D28" s="5">
        <v>5033.8999999999996</v>
      </c>
      <c r="E28" s="5">
        <v>1108.9000000000001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6142.7999999999993</v>
      </c>
    </row>
    <row r="29" spans="2:18" x14ac:dyDescent="0.2">
      <c r="B29" s="8"/>
      <c r="C29" s="7" t="s">
        <v>75</v>
      </c>
      <c r="D29" s="5">
        <v>2640</v>
      </c>
      <c r="E29" s="5">
        <v>6035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8675</v>
      </c>
    </row>
    <row r="30" spans="2:18" s="1" customFormat="1" ht="15" x14ac:dyDescent="0.25">
      <c r="B30" s="53"/>
      <c r="C30" s="10" t="s">
        <v>11</v>
      </c>
      <c r="D30" s="11">
        <v>0</v>
      </c>
      <c r="E30" s="11">
        <v>26632.400000000001</v>
      </c>
      <c r="F30" s="11">
        <v>4200.8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30833.200000000001</v>
      </c>
      <c r="Q30" s="13"/>
    </row>
    <row r="31" spans="2:18" x14ac:dyDescent="0.2">
      <c r="B31" s="8"/>
      <c r="C31" s="7" t="s">
        <v>72</v>
      </c>
      <c r="D31" s="5">
        <v>0</v>
      </c>
      <c r="E31" s="5">
        <v>25000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25000</v>
      </c>
    </row>
    <row r="32" spans="2:18" x14ac:dyDescent="0.2">
      <c r="B32" s="8"/>
      <c r="C32" s="7" t="s">
        <v>74</v>
      </c>
      <c r="D32" s="5">
        <v>0</v>
      </c>
      <c r="E32" s="5">
        <v>7.4</v>
      </c>
      <c r="F32" s="5">
        <v>0.8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8.2000000000000011</v>
      </c>
    </row>
    <row r="33" spans="1:18" x14ac:dyDescent="0.2">
      <c r="B33" s="8"/>
      <c r="C33" s="7" t="s">
        <v>75</v>
      </c>
      <c r="D33" s="5">
        <v>0</v>
      </c>
      <c r="E33" s="5">
        <v>1625</v>
      </c>
      <c r="F33" s="5">
        <v>4200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5825</v>
      </c>
    </row>
    <row r="34" spans="1:18" s="1" customFormat="1" ht="15" x14ac:dyDescent="0.25">
      <c r="B34" s="53"/>
      <c r="C34" s="10" t="s">
        <v>12</v>
      </c>
      <c r="D34" s="11">
        <v>0</v>
      </c>
      <c r="E34" s="11">
        <v>0</v>
      </c>
      <c r="F34" s="11">
        <v>37517.5</v>
      </c>
      <c r="G34" s="11">
        <v>1028.5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30000</v>
      </c>
      <c r="N34" s="11">
        <v>0</v>
      </c>
      <c r="O34" s="11">
        <v>0</v>
      </c>
      <c r="P34" s="11">
        <v>68546</v>
      </c>
      <c r="Q34" s="13"/>
    </row>
    <row r="35" spans="1:18" x14ac:dyDescent="0.2">
      <c r="B35" s="8"/>
      <c r="C35" s="7" t="s">
        <v>72</v>
      </c>
      <c r="D35" s="5">
        <v>0</v>
      </c>
      <c r="E35" s="5">
        <v>0</v>
      </c>
      <c r="F35" s="5">
        <v>25000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20000</v>
      </c>
      <c r="N35" s="5">
        <v>0</v>
      </c>
      <c r="O35" s="5">
        <v>0</v>
      </c>
      <c r="P35" s="5">
        <f>SUM(D35:O35)</f>
        <v>45000</v>
      </c>
    </row>
    <row r="36" spans="1:18" x14ac:dyDescent="0.2">
      <c r="B36" s="8"/>
      <c r="C36" s="7" t="s">
        <v>74</v>
      </c>
      <c r="D36" s="5">
        <v>0</v>
      </c>
      <c r="E36" s="5">
        <v>0</v>
      </c>
      <c r="F36" s="5">
        <v>5212.5</v>
      </c>
      <c r="G36" s="5">
        <v>26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9.6</v>
      </c>
      <c r="N36" s="5">
        <v>0</v>
      </c>
      <c r="O36" s="5">
        <v>0</v>
      </c>
      <c r="P36" s="5">
        <f t="shared" ref="P36:P37" si="4">SUM(D36:O36)</f>
        <v>5248.1</v>
      </c>
    </row>
    <row r="37" spans="1:18" x14ac:dyDescent="0.2">
      <c r="B37" s="8"/>
      <c r="C37" s="7" t="s">
        <v>75</v>
      </c>
      <c r="D37" s="5">
        <v>0</v>
      </c>
      <c r="E37" s="5">
        <v>0</v>
      </c>
      <c r="F37" s="5">
        <v>7305</v>
      </c>
      <c r="G37" s="5">
        <v>1002.5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9990.4</v>
      </c>
      <c r="N37" s="5">
        <v>0</v>
      </c>
      <c r="O37" s="5">
        <v>0</v>
      </c>
      <c r="P37" s="5">
        <f t="shared" si="4"/>
        <v>18297.900000000001</v>
      </c>
    </row>
    <row r="38" spans="1:18" x14ac:dyDescent="0.2">
      <c r="B38" s="8"/>
      <c r="C38" s="7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8" ht="15" x14ac:dyDescent="0.25">
      <c r="A39" s="1"/>
      <c r="B39" s="1" t="s">
        <v>54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150000</v>
      </c>
      <c r="L39" s="6">
        <v>0</v>
      </c>
      <c r="M39" s="6">
        <v>0</v>
      </c>
      <c r="N39" s="6">
        <v>0</v>
      </c>
      <c r="O39" s="6">
        <v>0</v>
      </c>
      <c r="P39" s="11">
        <v>150000</v>
      </c>
      <c r="Q39" s="5"/>
      <c r="R39" s="6"/>
    </row>
    <row r="40" spans="1:18" x14ac:dyDescent="0.2"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8" s="1" customFormat="1" ht="15" x14ac:dyDescent="0.25">
      <c r="B41" s="1" t="s">
        <v>62</v>
      </c>
      <c r="D41" s="11">
        <v>0</v>
      </c>
      <c r="E41" s="11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150000</v>
      </c>
      <c r="L41" s="6">
        <v>0</v>
      </c>
      <c r="M41" s="6">
        <v>0</v>
      </c>
      <c r="N41" s="6">
        <v>0</v>
      </c>
      <c r="O41" s="11">
        <v>0</v>
      </c>
      <c r="P41" s="13">
        <v>150000</v>
      </c>
      <c r="Q41" s="13"/>
    </row>
    <row r="42" spans="1:18" x14ac:dyDescent="0.2">
      <c r="B42" s="8"/>
      <c r="C42" s="7" t="s">
        <v>11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150000</v>
      </c>
      <c r="L42" s="5">
        <v>0</v>
      </c>
      <c r="M42" s="5">
        <v>0</v>
      </c>
      <c r="N42" s="5">
        <v>0</v>
      </c>
      <c r="O42" s="5">
        <v>0</v>
      </c>
      <c r="P42" s="5">
        <v>150000</v>
      </c>
    </row>
    <row r="43" spans="1:18" x14ac:dyDescent="0.2">
      <c r="B43" s="8"/>
      <c r="C43" s="7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8" ht="15" x14ac:dyDescent="0.25">
      <c r="A44" s="8"/>
      <c r="B44" s="10" t="s">
        <v>83</v>
      </c>
      <c r="D44" s="11">
        <f>D46</f>
        <v>63.793999999999997</v>
      </c>
      <c r="E44" s="11">
        <f t="shared" ref="E44:P44" si="5">E46</f>
        <v>87.212999999999994</v>
      </c>
      <c r="F44" s="11">
        <f t="shared" si="5"/>
        <v>132.48599999999999</v>
      </c>
      <c r="G44" s="11">
        <f t="shared" si="5"/>
        <v>230.85900000000001</v>
      </c>
      <c r="H44" s="11">
        <f t="shared" si="5"/>
        <v>94.049000000000007</v>
      </c>
      <c r="I44" s="11">
        <f t="shared" si="5"/>
        <v>50.74</v>
      </c>
      <c r="J44" s="11">
        <f t="shared" si="5"/>
        <v>88.16</v>
      </c>
      <c r="K44" s="11">
        <f t="shared" si="5"/>
        <v>49.881999999999998</v>
      </c>
      <c r="L44" s="11">
        <f t="shared" si="5"/>
        <v>50.805</v>
      </c>
      <c r="M44" s="11">
        <f t="shared" si="5"/>
        <v>85.738</v>
      </c>
      <c r="N44" s="11">
        <f t="shared" si="5"/>
        <v>133</v>
      </c>
      <c r="O44" s="11">
        <f t="shared" si="5"/>
        <v>64.623999999999995</v>
      </c>
      <c r="P44" s="11">
        <f t="shared" si="5"/>
        <v>1131.3499999999999</v>
      </c>
      <c r="Q44" s="5"/>
    </row>
    <row r="45" spans="1:18" ht="10.5" customHeight="1" x14ac:dyDescent="0.2">
      <c r="A45" s="8"/>
      <c r="B45" s="7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8" x14ac:dyDescent="0.2">
      <c r="A46" s="8"/>
      <c r="B46" s="8"/>
      <c r="C46" s="7" t="s">
        <v>58</v>
      </c>
      <c r="D46" s="5">
        <v>63.793999999999997</v>
      </c>
      <c r="E46" s="5">
        <v>87.212999999999994</v>
      </c>
      <c r="F46" s="5">
        <v>132.48599999999999</v>
      </c>
      <c r="G46" s="5">
        <v>230.85900000000001</v>
      </c>
      <c r="H46" s="5">
        <v>94.049000000000007</v>
      </c>
      <c r="I46" s="5">
        <v>50.74</v>
      </c>
      <c r="J46" s="5">
        <v>88.16</v>
      </c>
      <c r="K46" s="5">
        <v>49.881999999999998</v>
      </c>
      <c r="L46" s="5">
        <v>50.805</v>
      </c>
      <c r="M46" s="5">
        <v>85.738</v>
      </c>
      <c r="N46" s="5">
        <v>133</v>
      </c>
      <c r="O46" s="5">
        <v>64.623999999999995</v>
      </c>
      <c r="P46" s="5">
        <f>SUM(D46:O46)</f>
        <v>1131.3499999999999</v>
      </c>
      <c r="Q46" s="5"/>
    </row>
    <row r="47" spans="1:18" x14ac:dyDescent="0.2">
      <c r="A47" s="8"/>
      <c r="B47" s="8"/>
      <c r="C47" s="7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8" ht="15" x14ac:dyDescent="0.25">
      <c r="A48" s="10" t="s">
        <v>86</v>
      </c>
      <c r="B48" s="10"/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8.1499999999999993E-3</v>
      </c>
      <c r="O48" s="9">
        <v>0</v>
      </c>
      <c r="P48" s="5">
        <v>8.1499999999999993E-3</v>
      </c>
      <c r="Q48" s="5"/>
    </row>
    <row r="49" spans="1:17" x14ac:dyDescent="0.2">
      <c r="A49" s="8"/>
      <c r="B49" s="7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7" ht="15" x14ac:dyDescent="0.25">
      <c r="A50" s="8"/>
      <c r="B50" s="10"/>
      <c r="C50" s="7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7" ht="15" x14ac:dyDescent="0.25">
      <c r="A51" s="8"/>
      <c r="B51" s="10"/>
      <c r="C51" s="7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7" ht="15" x14ac:dyDescent="0.25">
      <c r="A52" s="8"/>
      <c r="B52" s="10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7" ht="15" x14ac:dyDescent="0.25">
      <c r="A53" s="8"/>
      <c r="B53" s="7"/>
      <c r="C53" s="14" t="s">
        <v>18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11"/>
      <c r="Q53" s="5"/>
    </row>
    <row r="54" spans="1:17" ht="15" x14ac:dyDescent="0.25">
      <c r="A54" s="8"/>
      <c r="B54" s="7"/>
      <c r="C54" s="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1"/>
      <c r="Q54" s="5"/>
    </row>
    <row r="55" spans="1:17" ht="15" x14ac:dyDescent="0.25">
      <c r="A55" s="8"/>
      <c r="B55" s="7"/>
      <c r="C55" s="14" t="s">
        <v>32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11"/>
      <c r="Q55" s="5"/>
    </row>
    <row r="56" spans="1:17" ht="15" x14ac:dyDescent="0.25">
      <c r="A56" s="14"/>
      <c r="B56" s="14"/>
      <c r="C56" s="14"/>
      <c r="D56" s="14"/>
      <c r="E56" s="14"/>
      <c r="F56" s="14"/>
      <c r="G56" s="14"/>
      <c r="H56" s="14"/>
      <c r="I56" s="5"/>
      <c r="J56" s="5"/>
      <c r="K56" s="11"/>
    </row>
    <row r="57" spans="1:17" ht="15" x14ac:dyDescent="0.25">
      <c r="A57" s="14"/>
      <c r="B57" s="14"/>
      <c r="C57" s="14"/>
      <c r="D57" s="14"/>
      <c r="E57" s="14"/>
      <c r="F57" s="14"/>
      <c r="G57" s="14"/>
      <c r="H57" s="14"/>
      <c r="I57" s="5"/>
      <c r="J57" s="5"/>
      <c r="K57" s="11"/>
    </row>
    <row r="58" spans="1:17" ht="15" x14ac:dyDescent="0.25">
      <c r="A58" s="14"/>
      <c r="B58" s="14"/>
      <c r="C58" s="14"/>
      <c r="D58" s="14"/>
      <c r="E58" s="14"/>
      <c r="F58" s="14"/>
      <c r="G58" s="14"/>
      <c r="H58" s="14"/>
      <c r="I58" s="5"/>
      <c r="J58" s="5"/>
      <c r="K58" s="11"/>
    </row>
    <row r="59" spans="1:17" ht="15" x14ac:dyDescent="0.25">
      <c r="A59" s="14"/>
      <c r="B59" s="14"/>
      <c r="C59" s="14"/>
      <c r="D59" s="14"/>
      <c r="E59" s="14"/>
      <c r="F59" s="14"/>
      <c r="G59" s="14"/>
      <c r="H59" s="14"/>
      <c r="I59" s="5"/>
      <c r="J59" s="5"/>
      <c r="K59" s="11"/>
    </row>
    <row r="60" spans="1:17" ht="15" x14ac:dyDescent="0.25">
      <c r="A60" s="14"/>
      <c r="B60" s="14"/>
      <c r="C60" s="14"/>
      <c r="D60" s="14"/>
      <c r="E60" s="14"/>
      <c r="F60" s="14"/>
      <c r="G60" s="14"/>
      <c r="H60" s="14"/>
      <c r="I60" s="5"/>
      <c r="J60" s="5"/>
      <c r="K60" s="11"/>
    </row>
    <row r="61" spans="1:17" ht="15" x14ac:dyDescent="0.25">
      <c r="A61" s="14"/>
      <c r="B61" s="14"/>
      <c r="C61" s="14"/>
      <c r="D61" s="14"/>
      <c r="E61" s="14"/>
      <c r="F61" s="14"/>
      <c r="G61" s="14"/>
      <c r="H61" s="14"/>
      <c r="I61" s="5"/>
      <c r="J61" s="5"/>
      <c r="K61" s="11"/>
    </row>
    <row r="62" spans="1:17" ht="15" x14ac:dyDescent="0.25">
      <c r="A62" s="14"/>
      <c r="B62" s="14"/>
      <c r="C62" s="14"/>
      <c r="D62" s="14"/>
      <c r="E62" s="14"/>
      <c r="F62" s="14"/>
      <c r="G62" s="14"/>
      <c r="H62" s="14"/>
      <c r="I62" s="5"/>
      <c r="J62" s="5"/>
      <c r="K62" s="11"/>
    </row>
    <row r="63" spans="1:17" ht="15" x14ac:dyDescent="0.25">
      <c r="A63" s="14"/>
      <c r="B63" s="14"/>
      <c r="C63" s="14"/>
      <c r="D63" s="14"/>
      <c r="E63" s="14"/>
      <c r="F63" s="14"/>
      <c r="G63" s="14"/>
      <c r="H63" s="14"/>
      <c r="I63" s="5"/>
      <c r="J63" s="5"/>
      <c r="K63" s="11"/>
    </row>
    <row r="64" spans="1:17" ht="15" x14ac:dyDescent="0.25">
      <c r="A64" s="14"/>
      <c r="B64" s="14"/>
      <c r="C64" s="14"/>
      <c r="D64" s="14"/>
      <c r="E64" s="14"/>
      <c r="F64" s="14"/>
      <c r="G64" s="14"/>
      <c r="H64" s="14"/>
      <c r="I64" s="5"/>
      <c r="J64" s="5"/>
      <c r="K64" s="11"/>
    </row>
    <row r="65" spans="1:11" ht="15" x14ac:dyDescent="0.25">
      <c r="A65" s="14"/>
      <c r="B65" s="14"/>
      <c r="C65" s="14"/>
      <c r="D65" s="14"/>
      <c r="E65" s="14"/>
      <c r="F65" s="14"/>
      <c r="G65" s="14"/>
      <c r="H65" s="14"/>
      <c r="I65" s="5"/>
      <c r="J65" s="5"/>
      <c r="K65" s="11"/>
    </row>
    <row r="66" spans="1:11" ht="15" x14ac:dyDescent="0.25">
      <c r="A66" s="14"/>
      <c r="B66" s="14"/>
      <c r="C66" s="14"/>
      <c r="D66" s="14"/>
      <c r="E66" s="14"/>
      <c r="F66" s="14"/>
      <c r="G66" s="14"/>
      <c r="H66" s="14"/>
      <c r="I66" s="5"/>
      <c r="J66" s="5"/>
      <c r="K66" s="11"/>
    </row>
    <row r="67" spans="1:11" ht="15" x14ac:dyDescent="0.25">
      <c r="A67" s="14"/>
      <c r="B67" s="14"/>
      <c r="C67" s="14"/>
      <c r="D67" s="14"/>
      <c r="E67" s="14"/>
      <c r="F67" s="14"/>
      <c r="G67" s="14"/>
      <c r="H67" s="14"/>
      <c r="I67" s="5"/>
      <c r="J67" s="5"/>
      <c r="K67" s="11"/>
    </row>
    <row r="68" spans="1:11" ht="15" x14ac:dyDescent="0.25">
      <c r="A68" s="14"/>
      <c r="B68" s="14"/>
      <c r="C68" s="14"/>
      <c r="D68" s="14"/>
      <c r="E68" s="14"/>
      <c r="F68" s="14"/>
      <c r="G68" s="14"/>
      <c r="H68" s="14"/>
      <c r="I68" s="5"/>
      <c r="J68" s="5"/>
      <c r="K68" s="11"/>
    </row>
    <row r="69" spans="1:11" ht="15" x14ac:dyDescent="0.25">
      <c r="A69" s="14"/>
      <c r="B69" s="14"/>
      <c r="C69" s="14"/>
      <c r="D69" s="14"/>
      <c r="E69" s="14"/>
      <c r="F69" s="14"/>
      <c r="G69" s="14"/>
      <c r="H69" s="14"/>
      <c r="I69" s="5"/>
      <c r="J69" s="5"/>
      <c r="K69" s="11"/>
    </row>
    <row r="70" spans="1:11" ht="15" x14ac:dyDescent="0.25">
      <c r="A70" s="14"/>
      <c r="B70" s="14"/>
      <c r="C70" s="14"/>
      <c r="D70" s="14"/>
      <c r="E70" s="14"/>
      <c r="F70" s="14"/>
      <c r="G70" s="14"/>
      <c r="H70" s="14"/>
      <c r="I70" s="5"/>
      <c r="J70" s="5"/>
      <c r="K70" s="11"/>
    </row>
    <row r="71" spans="1:11" ht="15" x14ac:dyDescent="0.25">
      <c r="A71" s="14"/>
      <c r="B71" s="14"/>
      <c r="C71" s="14"/>
      <c r="D71" s="14"/>
      <c r="E71" s="14"/>
      <c r="F71" s="14"/>
      <c r="G71" s="14"/>
      <c r="H71" s="14"/>
      <c r="I71" s="5"/>
      <c r="J71" s="5"/>
      <c r="K71" s="11"/>
    </row>
    <row r="72" spans="1:11" ht="15" x14ac:dyDescent="0.25">
      <c r="A72" s="14"/>
      <c r="B72" s="14"/>
      <c r="C72" s="14"/>
      <c r="D72" s="14"/>
      <c r="E72" s="14"/>
      <c r="F72" s="14"/>
      <c r="G72" s="14"/>
      <c r="H72" s="14"/>
      <c r="I72" s="5"/>
      <c r="J72" s="5"/>
      <c r="K72" s="11"/>
    </row>
    <row r="73" spans="1:11" ht="15" x14ac:dyDescent="0.25">
      <c r="A73" s="14"/>
      <c r="B73" s="14"/>
      <c r="C73" s="14"/>
      <c r="D73" s="14"/>
      <c r="E73" s="14"/>
      <c r="F73" s="14"/>
      <c r="G73" s="14"/>
      <c r="H73" s="14"/>
      <c r="I73" s="5"/>
      <c r="J73" s="5"/>
      <c r="K73" s="11"/>
    </row>
    <row r="74" spans="1:11" ht="15" x14ac:dyDescent="0.25">
      <c r="A74" s="14"/>
      <c r="B74" s="14"/>
      <c r="C74" s="14"/>
      <c r="D74" s="14"/>
      <c r="E74" s="14"/>
      <c r="F74" s="14"/>
      <c r="G74" s="14"/>
      <c r="H74" s="14"/>
      <c r="I74" s="5"/>
      <c r="J74" s="5"/>
      <c r="K74" s="11"/>
    </row>
    <row r="75" spans="1:11" ht="15" x14ac:dyDescent="0.25">
      <c r="A75" s="14"/>
      <c r="B75" s="14"/>
      <c r="C75" s="14"/>
      <c r="D75" s="14"/>
      <c r="E75" s="14"/>
      <c r="F75" s="14"/>
      <c r="G75" s="14"/>
      <c r="H75" s="14"/>
      <c r="I75" s="5"/>
      <c r="J75" s="5"/>
      <c r="K75" s="11"/>
    </row>
    <row r="76" spans="1:11" ht="15" x14ac:dyDescent="0.25">
      <c r="A76" s="14"/>
      <c r="B76" s="14"/>
      <c r="C76" s="14"/>
      <c r="D76" s="14"/>
      <c r="E76" s="14"/>
      <c r="F76" s="14"/>
      <c r="G76" s="14"/>
      <c r="H76" s="14"/>
      <c r="I76" s="5"/>
      <c r="J76" s="5"/>
      <c r="K76" s="11"/>
    </row>
    <row r="77" spans="1:11" ht="15" x14ac:dyDescent="0.25">
      <c r="A77" s="52"/>
      <c r="C77" s="8"/>
      <c r="D77" s="8"/>
      <c r="E77" s="8"/>
      <c r="F77" s="8"/>
      <c r="G77" s="8"/>
      <c r="H77" s="8"/>
      <c r="I77" s="11"/>
      <c r="J77" s="11"/>
      <c r="K77" s="11"/>
    </row>
    <row r="78" spans="1:11" ht="15" x14ac:dyDescent="0.25">
      <c r="A78" s="1"/>
      <c r="B78" s="1"/>
      <c r="C78" s="53"/>
      <c r="D78" s="53"/>
      <c r="E78" s="53"/>
      <c r="F78" s="53"/>
      <c r="G78" s="53"/>
      <c r="H78" s="53"/>
      <c r="I78" s="6"/>
      <c r="J78" s="6"/>
      <c r="K78" s="6"/>
    </row>
    <row r="79" spans="1:11" ht="15" x14ac:dyDescent="0.25">
      <c r="A79" s="1"/>
      <c r="B79" s="1"/>
      <c r="C79" s="53"/>
      <c r="D79" s="53"/>
      <c r="E79" s="53"/>
      <c r="F79" s="53"/>
      <c r="G79" s="53"/>
      <c r="H79" s="53"/>
      <c r="I79" s="6"/>
      <c r="J79" s="6"/>
      <c r="K79" s="6"/>
    </row>
    <row r="80" spans="1:11" x14ac:dyDescent="0.2">
      <c r="I80" s="49"/>
      <c r="J80" s="49"/>
      <c r="K80" s="49"/>
    </row>
    <row r="81" spans="1:11" x14ac:dyDescent="0.2">
      <c r="I81" s="49"/>
      <c r="J81" s="49"/>
      <c r="K81" s="49"/>
    </row>
    <row r="82" spans="1:11" ht="15" x14ac:dyDescent="0.25">
      <c r="A82" s="1"/>
      <c r="B82" s="1"/>
      <c r="C82" s="1"/>
      <c r="D82" s="1"/>
      <c r="E82" s="1"/>
      <c r="F82" s="1"/>
      <c r="G82" s="1"/>
      <c r="H82" s="1"/>
      <c r="I82" s="6"/>
      <c r="J82" s="6"/>
      <c r="K82" s="6"/>
    </row>
    <row r="83" spans="1:11" x14ac:dyDescent="0.2">
      <c r="I83" s="49"/>
      <c r="J83" s="49"/>
      <c r="K83" s="49"/>
    </row>
    <row r="84" spans="1:11" x14ac:dyDescent="0.2">
      <c r="I84" s="49"/>
      <c r="J84" s="49"/>
      <c r="K84" s="49"/>
    </row>
    <row r="85" spans="1:11" x14ac:dyDescent="0.2">
      <c r="I85" s="49"/>
      <c r="J85" s="49"/>
      <c r="K85" s="49"/>
    </row>
    <row r="86" spans="1:11" x14ac:dyDescent="0.2">
      <c r="I86" s="49"/>
      <c r="J86" s="49"/>
      <c r="K86" s="49"/>
    </row>
    <row r="87" spans="1:11" x14ac:dyDescent="0.2">
      <c r="I87" s="49"/>
      <c r="J87" s="49"/>
      <c r="K87" s="49"/>
    </row>
    <row r="88" spans="1:11" x14ac:dyDescent="0.2">
      <c r="C88" s="8"/>
      <c r="D88" s="8"/>
      <c r="E88" s="8"/>
      <c r="F88" s="8"/>
      <c r="G88" s="8"/>
      <c r="H88" s="8"/>
      <c r="I88" s="49"/>
      <c r="J88" s="49"/>
      <c r="K88" s="49"/>
    </row>
    <row r="89" spans="1:11" x14ac:dyDescent="0.2">
      <c r="I89" s="5"/>
      <c r="J89" s="5"/>
      <c r="K89" s="5"/>
    </row>
    <row r="90" spans="1:11" x14ac:dyDescent="0.2">
      <c r="A90" s="14"/>
      <c r="B90" s="14"/>
      <c r="C90" s="14"/>
      <c r="D90" s="14"/>
      <c r="E90" s="14"/>
      <c r="F90" s="14"/>
      <c r="G90" s="14"/>
      <c r="H90" s="14"/>
      <c r="I90" s="59"/>
      <c r="J90" s="59"/>
      <c r="K90" s="59"/>
    </row>
    <row r="91" spans="1:11" x14ac:dyDescent="0.2">
      <c r="A91" s="14"/>
      <c r="B91" s="14"/>
      <c r="C91" s="14"/>
      <c r="D91" s="14"/>
      <c r="E91" s="14"/>
      <c r="F91" s="14"/>
      <c r="G91" s="14"/>
      <c r="H91" s="14"/>
      <c r="I91" s="59"/>
      <c r="J91" s="59"/>
      <c r="K91" s="59"/>
    </row>
    <row r="92" spans="1:11" x14ac:dyDescent="0.2">
      <c r="A92" s="14"/>
      <c r="B92" s="14"/>
      <c r="C92" s="14"/>
      <c r="D92" s="14"/>
      <c r="E92" s="14"/>
      <c r="F92" s="14"/>
      <c r="G92" s="14"/>
      <c r="H92" s="14"/>
      <c r="I92" s="59"/>
      <c r="J92" s="59"/>
      <c r="K92" s="59"/>
    </row>
    <row r="93" spans="1:11" x14ac:dyDescent="0.2">
      <c r="A93" s="14"/>
      <c r="B93" s="14"/>
      <c r="C93" s="14"/>
      <c r="D93" s="14"/>
      <c r="E93" s="14"/>
      <c r="F93" s="14"/>
      <c r="G93" s="14"/>
      <c r="H93" s="14"/>
      <c r="I93" s="59"/>
      <c r="J93" s="59"/>
      <c r="K93" s="59"/>
    </row>
    <row r="94" spans="1:11" x14ac:dyDescent="0.2">
      <c r="A94" s="14"/>
      <c r="B94" s="14"/>
      <c r="C94" s="14"/>
      <c r="D94" s="14"/>
      <c r="E94" s="14"/>
      <c r="F94" s="14"/>
      <c r="G94" s="14"/>
      <c r="H94" s="14"/>
      <c r="I94" s="59"/>
      <c r="J94" s="59"/>
      <c r="K94" s="59"/>
    </row>
    <row r="95" spans="1:11" x14ac:dyDescent="0.2">
      <c r="A95" s="14"/>
      <c r="B95" s="14"/>
      <c r="C95" s="14"/>
      <c r="D95" s="14"/>
      <c r="E95" s="14"/>
      <c r="F95" s="14"/>
      <c r="G95" s="14"/>
      <c r="H95" s="14"/>
      <c r="I95" s="59"/>
      <c r="J95" s="59"/>
      <c r="K95" s="59"/>
    </row>
    <row r="96" spans="1:11" x14ac:dyDescent="0.2">
      <c r="A96" s="14"/>
      <c r="B96" s="14"/>
      <c r="C96" s="14"/>
      <c r="D96" s="14"/>
      <c r="E96" s="14"/>
      <c r="F96" s="14"/>
      <c r="G96" s="14"/>
      <c r="H96" s="14"/>
      <c r="I96" s="59"/>
      <c r="J96" s="59"/>
      <c r="K96" s="59"/>
    </row>
    <row r="97" spans="1:11" x14ac:dyDescent="0.2">
      <c r="A97" s="14"/>
      <c r="B97" s="14"/>
      <c r="C97" s="14"/>
      <c r="D97" s="14"/>
      <c r="E97" s="14"/>
      <c r="F97" s="14"/>
      <c r="G97" s="14"/>
      <c r="H97" s="14"/>
      <c r="I97" s="5"/>
      <c r="J97" s="5"/>
      <c r="K97" s="5"/>
    </row>
    <row r="98" spans="1:11" x14ac:dyDescent="0.2">
      <c r="A98" s="14"/>
      <c r="B98" s="14"/>
      <c r="C98" s="14"/>
      <c r="D98" s="14"/>
      <c r="E98" s="14"/>
      <c r="F98" s="14"/>
      <c r="G98" s="14"/>
      <c r="H98" s="14"/>
      <c r="I98" s="5"/>
      <c r="J98" s="5"/>
      <c r="K98" s="5"/>
    </row>
    <row r="99" spans="1:11" x14ac:dyDescent="0.2">
      <c r="I99" s="5"/>
      <c r="J99" s="5"/>
      <c r="K99" s="5"/>
    </row>
    <row r="100" spans="1:11" x14ac:dyDescent="0.2">
      <c r="I100" s="5"/>
      <c r="J100" s="5"/>
    </row>
    <row r="101" spans="1:11" x14ac:dyDescent="0.2">
      <c r="I101" s="5"/>
      <c r="J101" s="5"/>
    </row>
    <row r="102" spans="1:11" x14ac:dyDescent="0.2">
      <c r="I102" s="5"/>
      <c r="J102" s="5"/>
    </row>
    <row r="103" spans="1:11" x14ac:dyDescent="0.2">
      <c r="I103" s="5"/>
      <c r="J103" s="5"/>
    </row>
    <row r="104" spans="1:11" x14ac:dyDescent="0.2">
      <c r="I104" s="5"/>
      <c r="J104" s="5"/>
    </row>
    <row r="105" spans="1:11" x14ac:dyDescent="0.2">
      <c r="I105" s="5"/>
      <c r="J105" s="5"/>
    </row>
    <row r="106" spans="1:11" x14ac:dyDescent="0.2">
      <c r="I106" s="5"/>
      <c r="J106" s="5"/>
    </row>
  </sheetData>
  <mergeCells count="1">
    <mergeCell ref="A5:C5"/>
  </mergeCells>
  <printOptions horizontalCentered="1"/>
  <pageMargins left="0" right="0" top="0.94488188976377963" bottom="0" header="0.39370078740157483" footer="0"/>
  <pageSetup paperSize="9" scale="62" orientation="portrait" r:id="rId1"/>
  <headerFooter alignWithMargins="0">
    <oddHeader>&amp;CBUREAU OF THE TREASURY
Statistical Data Analysis Division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20"/>
  <sheetViews>
    <sheetView workbookViewId="0">
      <pane xSplit="3" ySplit="7" topLeftCell="D8" activePane="bottomRight" state="frozen"/>
      <selection activeCell="O27" sqref="O27"/>
      <selection pane="topRight" activeCell="O27" sqref="O27"/>
      <selection pane="bottomLeft" activeCell="O27" sqref="O27"/>
      <selection pane="bottomRight" activeCell="Q20" sqref="Q20"/>
    </sheetView>
  </sheetViews>
  <sheetFormatPr defaultColWidth="13.85546875" defaultRowHeight="14.25" x14ac:dyDescent="0.2"/>
  <cols>
    <col min="1" max="1" width="0.85546875" style="2" customWidth="1"/>
    <col min="2" max="2" width="0.7109375" style="2" customWidth="1"/>
    <col min="3" max="3" width="33.85546875" style="2" customWidth="1"/>
    <col min="4" max="16" width="11.28515625" style="2" customWidth="1"/>
    <col min="17" max="16384" width="13.85546875" style="2"/>
  </cols>
  <sheetData>
    <row r="1" spans="1:18" ht="15" x14ac:dyDescent="0.25">
      <c r="A1" s="1" t="s">
        <v>93</v>
      </c>
      <c r="I1" s="5"/>
      <c r="J1" s="5"/>
    </row>
    <row r="2" spans="1:18" ht="15" x14ac:dyDescent="0.25">
      <c r="A2" s="18" t="s">
        <v>144</v>
      </c>
      <c r="I2" s="5"/>
      <c r="J2" s="5"/>
    </row>
    <row r="3" spans="1:18" x14ac:dyDescent="0.2">
      <c r="A3" s="2" t="s">
        <v>6</v>
      </c>
      <c r="I3" s="5"/>
      <c r="J3" s="5"/>
    </row>
    <row r="4" spans="1:18" x14ac:dyDescent="0.2">
      <c r="I4" s="5"/>
      <c r="J4" s="5"/>
    </row>
    <row r="5" spans="1:18" s="61" customFormat="1" ht="21" customHeight="1" thickBot="1" x14ac:dyDescent="0.25">
      <c r="A5" s="102" t="s">
        <v>119</v>
      </c>
      <c r="B5" s="103"/>
      <c r="C5" s="103"/>
      <c r="D5" s="45" t="s">
        <v>25</v>
      </c>
      <c r="E5" s="45" t="s">
        <v>26</v>
      </c>
      <c r="F5" s="45" t="s">
        <v>27</v>
      </c>
      <c r="G5" s="45" t="s">
        <v>82</v>
      </c>
      <c r="H5" s="45" t="s">
        <v>0</v>
      </c>
      <c r="I5" s="45" t="s">
        <v>96</v>
      </c>
      <c r="J5" s="45" t="s">
        <v>97</v>
      </c>
      <c r="K5" s="45" t="s">
        <v>94</v>
      </c>
      <c r="L5" s="45" t="s">
        <v>95</v>
      </c>
      <c r="M5" s="45" t="s">
        <v>29</v>
      </c>
      <c r="N5" s="45" t="s">
        <v>30</v>
      </c>
      <c r="O5" s="45" t="s">
        <v>31</v>
      </c>
      <c r="P5" s="46" t="s">
        <v>38</v>
      </c>
    </row>
    <row r="6" spans="1:18" s="14" customFormat="1" ht="15" thickTop="1" x14ac:dyDescent="0.2">
      <c r="A6" s="2"/>
      <c r="B6" s="2"/>
      <c r="C6" s="2"/>
      <c r="D6" s="5"/>
      <c r="E6" s="5"/>
      <c r="F6" s="5"/>
      <c r="G6" s="5"/>
      <c r="H6" s="5"/>
      <c r="I6" s="5"/>
      <c r="J6" s="5"/>
      <c r="K6" s="2"/>
      <c r="L6" s="5"/>
      <c r="M6" s="5"/>
      <c r="N6" s="5"/>
      <c r="O6" s="5"/>
      <c r="P6" s="5"/>
    </row>
    <row r="7" spans="1:18" s="14" customFormat="1" ht="15" x14ac:dyDescent="0.25">
      <c r="A7" s="1" t="s">
        <v>87</v>
      </c>
      <c r="B7" s="2"/>
      <c r="C7" s="8"/>
      <c r="D7" s="11">
        <f>D9+D58</f>
        <v>69408.314000000013</v>
      </c>
      <c r="E7" s="11">
        <f t="shared" ref="E7:P7" si="0">E9+E58</f>
        <v>105733.91</v>
      </c>
      <c r="F7" s="11">
        <f t="shared" si="0"/>
        <v>251235.59899999999</v>
      </c>
      <c r="G7" s="11">
        <f t="shared" si="0"/>
        <v>59073.245000000003</v>
      </c>
      <c r="H7" s="11">
        <f t="shared" si="0"/>
        <v>56191.258999999998</v>
      </c>
      <c r="I7" s="11">
        <f t="shared" si="0"/>
        <v>74308.051000000007</v>
      </c>
      <c r="J7" s="11">
        <f t="shared" si="0"/>
        <v>98222.565999999992</v>
      </c>
      <c r="K7" s="11">
        <f t="shared" si="0"/>
        <v>123730.826</v>
      </c>
      <c r="L7" s="11">
        <f t="shared" si="0"/>
        <v>149855.02900000001</v>
      </c>
      <c r="M7" s="11">
        <f t="shared" si="0"/>
        <v>228908.54399999999</v>
      </c>
      <c r="N7" s="11">
        <f t="shared" si="0"/>
        <v>60101.186150000001</v>
      </c>
      <c r="O7" s="11">
        <f t="shared" si="0"/>
        <v>116320.13100000001</v>
      </c>
      <c r="P7" s="11">
        <f t="shared" si="0"/>
        <v>1393088.6601499997</v>
      </c>
      <c r="Q7" s="9"/>
      <c r="R7" s="5"/>
    </row>
    <row r="8" spans="1:18" s="14" customFormat="1" x14ac:dyDescent="0.2">
      <c r="A8" s="2"/>
      <c r="B8" s="2"/>
      <c r="C8" s="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8" ht="15" x14ac:dyDescent="0.25">
      <c r="A9" s="1" t="s">
        <v>55</v>
      </c>
      <c r="D9" s="6">
        <f>D12+D17+D41+D54</f>
        <v>69408.314000000013</v>
      </c>
      <c r="E9" s="6">
        <f t="shared" ref="E9:P9" si="1">E12+E17+E41+E54</f>
        <v>105733.91</v>
      </c>
      <c r="F9" s="6">
        <f t="shared" si="1"/>
        <v>251235.59899999999</v>
      </c>
      <c r="G9" s="6">
        <f t="shared" si="1"/>
        <v>59073.245000000003</v>
      </c>
      <c r="H9" s="6">
        <f t="shared" si="1"/>
        <v>56191.258999999998</v>
      </c>
      <c r="I9" s="6">
        <f t="shared" si="1"/>
        <v>74308.051000000007</v>
      </c>
      <c r="J9" s="6">
        <f t="shared" si="1"/>
        <v>98222.565999999992</v>
      </c>
      <c r="K9" s="6">
        <f t="shared" si="1"/>
        <v>123730.826</v>
      </c>
      <c r="L9" s="6">
        <f t="shared" si="1"/>
        <v>149855.02900000001</v>
      </c>
      <c r="M9" s="6">
        <f t="shared" si="1"/>
        <v>228908.54399999999</v>
      </c>
      <c r="N9" s="6">
        <f t="shared" si="1"/>
        <v>60101.178</v>
      </c>
      <c r="O9" s="6">
        <f t="shared" si="1"/>
        <v>116320.13100000001</v>
      </c>
      <c r="P9" s="6">
        <f t="shared" si="1"/>
        <v>1393088.6519999998</v>
      </c>
      <c r="Q9" s="58"/>
      <c r="R9" s="5"/>
    </row>
    <row r="10" spans="1:18" ht="15" x14ac:dyDescent="0.25">
      <c r="A10" s="1"/>
      <c r="C10" s="1" t="s">
        <v>88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58"/>
      <c r="R10" s="5"/>
    </row>
    <row r="11" spans="1:18" ht="6" customHeight="1" x14ac:dyDescent="0.2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8" ht="15" x14ac:dyDescent="0.25">
      <c r="B12" s="1" t="s">
        <v>56</v>
      </c>
      <c r="D12" s="6">
        <f>SUM(D13:D15)</f>
        <v>30220</v>
      </c>
      <c r="E12" s="6">
        <f t="shared" ref="E12:P12" si="2">SUM(E13:E15)</f>
        <v>64299</v>
      </c>
      <c r="F12" s="6">
        <f t="shared" si="2"/>
        <v>62005</v>
      </c>
      <c r="G12" s="6">
        <f t="shared" si="2"/>
        <v>27500</v>
      </c>
      <c r="H12" s="6">
        <f t="shared" si="2"/>
        <v>40400</v>
      </c>
      <c r="I12" s="6">
        <f t="shared" si="2"/>
        <v>55500</v>
      </c>
      <c r="J12" s="6">
        <f t="shared" si="2"/>
        <v>34200</v>
      </c>
      <c r="K12" s="6">
        <f t="shared" si="2"/>
        <v>64050</v>
      </c>
      <c r="L12" s="6">
        <f t="shared" si="2"/>
        <v>65000</v>
      </c>
      <c r="M12" s="6">
        <f t="shared" si="2"/>
        <v>40000</v>
      </c>
      <c r="N12" s="6">
        <f t="shared" si="2"/>
        <v>33710</v>
      </c>
      <c r="O12" s="6">
        <f t="shared" si="2"/>
        <v>56378</v>
      </c>
      <c r="P12" s="6">
        <f t="shared" si="2"/>
        <v>573262</v>
      </c>
      <c r="Q12" s="58"/>
      <c r="R12" s="6"/>
    </row>
    <row r="13" spans="1:18" x14ac:dyDescent="0.2">
      <c r="B13" s="8"/>
      <c r="C13" s="7" t="s">
        <v>3</v>
      </c>
      <c r="D13" s="49">
        <v>24460</v>
      </c>
      <c r="E13" s="49">
        <v>29200</v>
      </c>
      <c r="F13" s="49">
        <v>24370</v>
      </c>
      <c r="G13" s="49">
        <v>22000</v>
      </c>
      <c r="H13" s="49">
        <v>27000</v>
      </c>
      <c r="I13" s="49">
        <v>20000</v>
      </c>
      <c r="J13" s="49">
        <v>22000</v>
      </c>
      <c r="K13" s="49">
        <v>27000</v>
      </c>
      <c r="L13" s="49">
        <v>22000</v>
      </c>
      <c r="M13" s="5">
        <v>27000</v>
      </c>
      <c r="N13" s="5">
        <v>22000</v>
      </c>
      <c r="O13" s="5">
        <v>21000</v>
      </c>
      <c r="P13" s="5">
        <f>SUM(D13:O13)</f>
        <v>288030</v>
      </c>
      <c r="R13" s="60"/>
    </row>
    <row r="14" spans="1:18" x14ac:dyDescent="0.2">
      <c r="B14" s="8"/>
      <c r="C14" s="7" t="s">
        <v>4</v>
      </c>
      <c r="D14" s="49">
        <v>4600</v>
      </c>
      <c r="E14" s="49">
        <v>5531</v>
      </c>
      <c r="F14" s="49">
        <v>32235</v>
      </c>
      <c r="G14" s="49">
        <v>2000</v>
      </c>
      <c r="H14" s="49">
        <v>4000</v>
      </c>
      <c r="I14" s="49">
        <v>32000</v>
      </c>
      <c r="J14" s="49">
        <v>5000</v>
      </c>
      <c r="K14" s="49">
        <v>4450</v>
      </c>
      <c r="L14" s="49">
        <v>35000</v>
      </c>
      <c r="M14" s="5">
        <v>5000</v>
      </c>
      <c r="N14" s="5">
        <v>3710</v>
      </c>
      <c r="O14" s="5">
        <v>31378</v>
      </c>
      <c r="P14" s="5">
        <f t="shared" ref="P14:P15" si="3">SUM(D14:O14)</f>
        <v>164904</v>
      </c>
    </row>
    <row r="15" spans="1:18" x14ac:dyDescent="0.2">
      <c r="B15" s="8"/>
      <c r="C15" s="7" t="s">
        <v>5</v>
      </c>
      <c r="D15" s="49">
        <v>1160</v>
      </c>
      <c r="E15" s="49">
        <v>29568</v>
      </c>
      <c r="F15" s="49">
        <v>5400</v>
      </c>
      <c r="G15" s="49">
        <v>3500</v>
      </c>
      <c r="H15" s="49">
        <v>9400</v>
      </c>
      <c r="I15" s="49">
        <v>3500</v>
      </c>
      <c r="J15" s="49">
        <v>7200</v>
      </c>
      <c r="K15" s="49">
        <v>32600</v>
      </c>
      <c r="L15" s="49">
        <v>8000</v>
      </c>
      <c r="M15" s="5">
        <v>8000</v>
      </c>
      <c r="N15" s="5">
        <v>8000</v>
      </c>
      <c r="O15" s="5">
        <v>4000</v>
      </c>
      <c r="P15" s="5">
        <f t="shared" si="3"/>
        <v>120328</v>
      </c>
    </row>
    <row r="16" spans="1:18" x14ac:dyDescent="0.2">
      <c r="B16" s="8"/>
      <c r="C16" s="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8" ht="15" x14ac:dyDescent="0.25">
      <c r="B17" s="1" t="s">
        <v>57</v>
      </c>
      <c r="D17" s="6">
        <v>31103.8</v>
      </c>
      <c r="E17" s="6">
        <v>41333.599999999999</v>
      </c>
      <c r="F17" s="6">
        <v>9386</v>
      </c>
      <c r="G17" s="6">
        <v>31494.400000000001</v>
      </c>
      <c r="H17" s="6">
        <v>15680.1</v>
      </c>
      <c r="I17" s="6">
        <v>18755</v>
      </c>
      <c r="J17" s="6">
        <v>63937.9</v>
      </c>
      <c r="K17" s="6">
        <v>59560.2</v>
      </c>
      <c r="L17" s="6">
        <v>84741.000000000015</v>
      </c>
      <c r="M17" s="6">
        <v>831.40000000000009</v>
      </c>
      <c r="N17" s="6">
        <v>26261.5</v>
      </c>
      <c r="O17" s="6">
        <v>39328.6</v>
      </c>
      <c r="P17" s="6">
        <v>422413.50000000006</v>
      </c>
      <c r="Q17" s="5"/>
      <c r="R17" s="5"/>
    </row>
    <row r="18" spans="2:18" s="1" customFormat="1" ht="15" x14ac:dyDescent="0.25">
      <c r="B18" s="53"/>
      <c r="C18" s="10" t="s">
        <v>9</v>
      </c>
      <c r="D18" s="11">
        <f>SUM(D19:D21)</f>
        <v>0</v>
      </c>
      <c r="E18" s="11">
        <f t="shared" ref="E18:P18" si="4">SUM(E19:E21)</f>
        <v>0</v>
      </c>
      <c r="F18" s="11">
        <f t="shared" si="4"/>
        <v>0</v>
      </c>
      <c r="G18" s="11">
        <f t="shared" si="4"/>
        <v>0</v>
      </c>
      <c r="H18" s="11">
        <f t="shared" si="4"/>
        <v>0</v>
      </c>
      <c r="I18" s="11">
        <f t="shared" si="4"/>
        <v>0</v>
      </c>
      <c r="J18" s="11">
        <f t="shared" si="4"/>
        <v>19116.400000000001</v>
      </c>
      <c r="K18" s="11">
        <f t="shared" si="4"/>
        <v>22178.3</v>
      </c>
      <c r="L18" s="11">
        <f t="shared" si="4"/>
        <v>11692.300000000001</v>
      </c>
      <c r="M18" s="11">
        <f t="shared" si="4"/>
        <v>215.9</v>
      </c>
      <c r="N18" s="11">
        <f t="shared" si="4"/>
        <v>9034.6</v>
      </c>
      <c r="O18" s="11">
        <f t="shared" si="4"/>
        <v>0</v>
      </c>
      <c r="P18" s="11">
        <f t="shared" si="4"/>
        <v>62237.499999999993</v>
      </c>
      <c r="Q18" s="13"/>
    </row>
    <row r="19" spans="2:18" x14ac:dyDescent="0.2">
      <c r="B19" s="8"/>
      <c r="C19" s="7" t="s">
        <v>72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9000</v>
      </c>
      <c r="K19" s="5">
        <v>0</v>
      </c>
      <c r="L19" s="5">
        <v>0</v>
      </c>
      <c r="M19" s="5">
        <v>0</v>
      </c>
      <c r="N19" s="5">
        <v>9000</v>
      </c>
      <c r="O19" s="5">
        <v>0</v>
      </c>
      <c r="P19" s="5">
        <f>SUM(D19:O19)</f>
        <v>18000</v>
      </c>
    </row>
    <row r="20" spans="2:18" x14ac:dyDescent="0.2">
      <c r="B20" s="8"/>
      <c r="C20" s="7" t="s">
        <v>74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10071.4</v>
      </c>
      <c r="K20" s="5">
        <v>22014.3</v>
      </c>
      <c r="L20" s="5">
        <v>11390.7</v>
      </c>
      <c r="M20" s="5">
        <v>212.9</v>
      </c>
      <c r="N20" s="5">
        <v>34.6</v>
      </c>
      <c r="O20" s="5">
        <v>0</v>
      </c>
      <c r="P20" s="5">
        <f t="shared" ref="P20:P26" si="5">SUM(D20:O20)</f>
        <v>43723.899999999994</v>
      </c>
    </row>
    <row r="21" spans="2:18" x14ac:dyDescent="0.2">
      <c r="B21" s="8"/>
      <c r="C21" s="7" t="s">
        <v>75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45</v>
      </c>
      <c r="K21" s="5">
        <v>164</v>
      </c>
      <c r="L21" s="5">
        <v>301.60000000000002</v>
      </c>
      <c r="M21" s="5">
        <v>3</v>
      </c>
      <c r="N21" s="5">
        <v>0</v>
      </c>
      <c r="O21" s="5">
        <v>0</v>
      </c>
      <c r="P21" s="5">
        <f t="shared" si="5"/>
        <v>513.6</v>
      </c>
    </row>
    <row r="22" spans="2:18" s="1" customFormat="1" ht="15" x14ac:dyDescent="0.25">
      <c r="B22" s="53"/>
      <c r="C22" s="10" t="s">
        <v>10</v>
      </c>
      <c r="D22" s="11">
        <f>SUM(D23:D26)</f>
        <v>22103.8</v>
      </c>
      <c r="E22" s="11">
        <f t="shared" ref="E22:P22" si="6">SUM(E23:E26)</f>
        <v>11852.6</v>
      </c>
      <c r="F22" s="11">
        <f t="shared" si="6"/>
        <v>386</v>
      </c>
      <c r="G22" s="11">
        <f t="shared" si="6"/>
        <v>31494.400000000001</v>
      </c>
      <c r="H22" s="11">
        <f t="shared" si="6"/>
        <v>6680.1</v>
      </c>
      <c r="I22" s="11">
        <f t="shared" si="6"/>
        <v>11084.6</v>
      </c>
      <c r="J22" s="11">
        <f t="shared" si="6"/>
        <v>40241.5</v>
      </c>
      <c r="K22" s="11">
        <f t="shared" si="6"/>
        <v>9485.2999999999993</v>
      </c>
      <c r="L22" s="11">
        <f t="shared" si="6"/>
        <v>10044</v>
      </c>
      <c r="M22" s="11">
        <f t="shared" si="6"/>
        <v>0</v>
      </c>
      <c r="N22" s="11">
        <f t="shared" si="6"/>
        <v>11019</v>
      </c>
      <c r="O22" s="11">
        <f t="shared" si="6"/>
        <v>0</v>
      </c>
      <c r="P22" s="11">
        <f t="shared" si="6"/>
        <v>154391.29999999999</v>
      </c>
      <c r="Q22" s="13"/>
    </row>
    <row r="23" spans="2:18" x14ac:dyDescent="0.2">
      <c r="B23" s="8"/>
      <c r="C23" s="7" t="s">
        <v>72</v>
      </c>
      <c r="D23" s="5">
        <v>9000</v>
      </c>
      <c r="E23" s="5">
        <v>9000</v>
      </c>
      <c r="F23" s="5">
        <v>0</v>
      </c>
      <c r="G23" s="5">
        <v>12700</v>
      </c>
      <c r="H23" s="5">
        <v>0</v>
      </c>
      <c r="I23" s="5">
        <v>0</v>
      </c>
      <c r="J23" s="5">
        <v>9000</v>
      </c>
      <c r="K23" s="5">
        <v>9000</v>
      </c>
      <c r="L23" s="5">
        <v>0</v>
      </c>
      <c r="M23" s="5">
        <v>0</v>
      </c>
      <c r="N23" s="5">
        <v>9000</v>
      </c>
      <c r="O23" s="5">
        <v>0</v>
      </c>
      <c r="P23" s="5">
        <f t="shared" si="5"/>
        <v>57700</v>
      </c>
    </row>
    <row r="24" spans="2:18" x14ac:dyDescent="0.2">
      <c r="B24" s="8"/>
      <c r="C24" s="7" t="s">
        <v>73</v>
      </c>
      <c r="D24" s="5">
        <v>9000</v>
      </c>
      <c r="E24" s="5">
        <v>250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f t="shared" si="5"/>
        <v>9250</v>
      </c>
    </row>
    <row r="25" spans="2:18" x14ac:dyDescent="0.2">
      <c r="B25" s="8"/>
      <c r="C25" s="7" t="s">
        <v>74</v>
      </c>
      <c r="D25" s="5">
        <v>1890</v>
      </c>
      <c r="E25" s="5">
        <v>1612.6</v>
      </c>
      <c r="F25" s="5">
        <v>51</v>
      </c>
      <c r="G25" s="5">
        <v>12389.4</v>
      </c>
      <c r="H25" s="5">
        <v>5203.5</v>
      </c>
      <c r="I25" s="5">
        <v>11050</v>
      </c>
      <c r="J25" s="5">
        <v>24915.200000000001</v>
      </c>
      <c r="K25" s="5">
        <v>485.3</v>
      </c>
      <c r="L25" s="5">
        <v>10004</v>
      </c>
      <c r="M25" s="5">
        <v>0</v>
      </c>
      <c r="N25" s="5">
        <v>2019</v>
      </c>
      <c r="O25" s="5">
        <v>0</v>
      </c>
      <c r="P25" s="5">
        <f t="shared" si="5"/>
        <v>69620</v>
      </c>
    </row>
    <row r="26" spans="2:18" x14ac:dyDescent="0.2">
      <c r="B26" s="8"/>
      <c r="C26" s="7" t="s">
        <v>75</v>
      </c>
      <c r="D26" s="5">
        <v>2213.8000000000002</v>
      </c>
      <c r="E26" s="5">
        <v>990</v>
      </c>
      <c r="F26" s="5">
        <v>335</v>
      </c>
      <c r="G26" s="5">
        <v>6405</v>
      </c>
      <c r="H26" s="5">
        <v>1476.6</v>
      </c>
      <c r="I26" s="5">
        <v>34.6</v>
      </c>
      <c r="J26" s="5">
        <v>6326.3</v>
      </c>
      <c r="K26" s="5">
        <v>0</v>
      </c>
      <c r="L26" s="5">
        <v>40</v>
      </c>
      <c r="M26" s="5">
        <v>0</v>
      </c>
      <c r="N26" s="5">
        <v>0</v>
      </c>
      <c r="O26" s="5">
        <v>0</v>
      </c>
      <c r="P26" s="5">
        <f t="shared" si="5"/>
        <v>17821.3</v>
      </c>
    </row>
    <row r="27" spans="2:18" s="1" customFormat="1" ht="15" x14ac:dyDescent="0.25">
      <c r="B27" s="53"/>
      <c r="C27" s="10" t="s">
        <v>11</v>
      </c>
      <c r="D27" s="11">
        <f>SUM(D28:D30)</f>
        <v>9000</v>
      </c>
      <c r="E27" s="11">
        <f t="shared" ref="E27:P27" si="7">SUM(E28:E30)</f>
        <v>3707.2</v>
      </c>
      <c r="F27" s="11">
        <f t="shared" si="7"/>
        <v>9000</v>
      </c>
      <c r="G27" s="11">
        <f t="shared" si="7"/>
        <v>0</v>
      </c>
      <c r="H27" s="11">
        <f t="shared" si="7"/>
        <v>9000</v>
      </c>
      <c r="I27" s="11">
        <f t="shared" si="7"/>
        <v>0</v>
      </c>
      <c r="J27" s="11">
        <f t="shared" si="7"/>
        <v>0</v>
      </c>
      <c r="K27" s="11">
        <f t="shared" si="7"/>
        <v>18639.100000000002</v>
      </c>
      <c r="L27" s="11">
        <f t="shared" si="7"/>
        <v>37939.4</v>
      </c>
      <c r="M27" s="11">
        <f t="shared" si="7"/>
        <v>34.299999999999997</v>
      </c>
      <c r="N27" s="11">
        <f t="shared" si="7"/>
        <v>44.8</v>
      </c>
      <c r="O27" s="11">
        <f t="shared" si="7"/>
        <v>39328.6</v>
      </c>
      <c r="P27" s="11">
        <f t="shared" si="7"/>
        <v>126693.40000000002</v>
      </c>
      <c r="Q27" s="13"/>
    </row>
    <row r="28" spans="2:18" x14ac:dyDescent="0.2">
      <c r="B28" s="8"/>
      <c r="C28" s="7" t="s">
        <v>72</v>
      </c>
      <c r="D28" s="5">
        <v>9000</v>
      </c>
      <c r="E28" s="5">
        <v>0</v>
      </c>
      <c r="F28" s="5">
        <v>9000</v>
      </c>
      <c r="G28" s="5">
        <v>0</v>
      </c>
      <c r="H28" s="5">
        <v>9000</v>
      </c>
      <c r="I28" s="5">
        <v>0</v>
      </c>
      <c r="J28" s="5">
        <v>0</v>
      </c>
      <c r="K28" s="5">
        <v>9000</v>
      </c>
      <c r="L28" s="5">
        <v>9000</v>
      </c>
      <c r="M28" s="5">
        <v>0</v>
      </c>
      <c r="N28" s="5">
        <v>0</v>
      </c>
      <c r="O28" s="5">
        <v>9000</v>
      </c>
      <c r="P28" s="5">
        <f>SUM(D28:O28)</f>
        <v>54000</v>
      </c>
    </row>
    <row r="29" spans="2:18" x14ac:dyDescent="0.2">
      <c r="B29" s="8"/>
      <c r="C29" s="7" t="s">
        <v>74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9458.7000000000007</v>
      </c>
      <c r="L29" s="5">
        <v>25795.4</v>
      </c>
      <c r="M29" s="5">
        <v>34.299999999999997</v>
      </c>
      <c r="N29" s="5">
        <v>19.3</v>
      </c>
      <c r="O29" s="5">
        <v>30260.6</v>
      </c>
      <c r="P29" s="5">
        <f t="shared" ref="P29:P30" si="8">SUM(D29:O29)</f>
        <v>65568.300000000017</v>
      </c>
    </row>
    <row r="30" spans="2:18" x14ac:dyDescent="0.2">
      <c r="B30" s="8"/>
      <c r="C30" s="7" t="s">
        <v>75</v>
      </c>
      <c r="D30" s="5">
        <v>0</v>
      </c>
      <c r="E30" s="5">
        <v>3707.2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180.4</v>
      </c>
      <c r="L30" s="5">
        <v>3144</v>
      </c>
      <c r="M30" s="5">
        <v>0</v>
      </c>
      <c r="N30" s="5">
        <v>25.5</v>
      </c>
      <c r="O30" s="5">
        <v>68</v>
      </c>
      <c r="P30" s="5">
        <f t="shared" si="8"/>
        <v>7125.1</v>
      </c>
    </row>
    <row r="31" spans="2:18" s="1" customFormat="1" ht="15" x14ac:dyDescent="0.25">
      <c r="B31" s="53"/>
      <c r="C31" s="10" t="s">
        <v>12</v>
      </c>
      <c r="D31" s="11">
        <f>SUM(D32:D35)</f>
        <v>0</v>
      </c>
      <c r="E31" s="11">
        <f t="shared" ref="E31:O31" si="9">SUM(E32:E35)</f>
        <v>25773.8</v>
      </c>
      <c r="F31" s="11">
        <f t="shared" si="9"/>
        <v>0</v>
      </c>
      <c r="G31" s="11">
        <f t="shared" si="9"/>
        <v>0</v>
      </c>
      <c r="H31" s="11">
        <f t="shared" si="9"/>
        <v>0</v>
      </c>
      <c r="I31" s="11">
        <f t="shared" si="9"/>
        <v>7670.4000000000005</v>
      </c>
      <c r="J31" s="11">
        <f t="shared" si="9"/>
        <v>4580</v>
      </c>
      <c r="K31" s="11">
        <f t="shared" si="9"/>
        <v>0</v>
      </c>
      <c r="L31" s="11">
        <f t="shared" si="9"/>
        <v>19898.5</v>
      </c>
      <c r="M31" s="11">
        <f t="shared" si="9"/>
        <v>581.20000000000005</v>
      </c>
      <c r="N31" s="11">
        <f t="shared" si="9"/>
        <v>0</v>
      </c>
      <c r="O31" s="11">
        <f t="shared" si="9"/>
        <v>0</v>
      </c>
      <c r="P31" s="11">
        <f>SUM(P32:P35)</f>
        <v>58503.900000000009</v>
      </c>
      <c r="Q31" s="13"/>
    </row>
    <row r="32" spans="2:18" x14ac:dyDescent="0.2">
      <c r="B32" s="8"/>
      <c r="C32" s="7" t="s">
        <v>72</v>
      </c>
      <c r="D32" s="5">
        <v>0</v>
      </c>
      <c r="E32" s="5">
        <v>9000</v>
      </c>
      <c r="F32" s="5">
        <v>0</v>
      </c>
      <c r="G32" s="5">
        <v>0</v>
      </c>
      <c r="H32" s="5">
        <v>0</v>
      </c>
      <c r="I32" s="5">
        <v>6650</v>
      </c>
      <c r="J32" s="5">
        <v>0</v>
      </c>
      <c r="K32" s="5">
        <v>0</v>
      </c>
      <c r="L32" s="5">
        <v>9000</v>
      </c>
      <c r="M32" s="5">
        <v>0</v>
      </c>
      <c r="N32" s="5">
        <v>0</v>
      </c>
      <c r="O32" s="5">
        <v>0</v>
      </c>
      <c r="P32" s="5">
        <f>SUM(D32:O32)</f>
        <v>24650</v>
      </c>
    </row>
    <row r="33" spans="1:18" x14ac:dyDescent="0.2">
      <c r="B33" s="8"/>
      <c r="C33" s="7" t="s">
        <v>73</v>
      </c>
      <c r="D33" s="5">
        <v>0</v>
      </c>
      <c r="E33" s="5">
        <v>9000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f t="shared" ref="P33:P39" si="10">SUM(D33:O33)</f>
        <v>9000</v>
      </c>
    </row>
    <row r="34" spans="1:18" x14ac:dyDescent="0.2">
      <c r="B34" s="8"/>
      <c r="C34" s="7" t="s">
        <v>74</v>
      </c>
      <c r="D34" s="5">
        <v>0</v>
      </c>
      <c r="E34" s="5">
        <v>1000</v>
      </c>
      <c r="F34" s="5">
        <v>0</v>
      </c>
      <c r="G34" s="5">
        <v>0</v>
      </c>
      <c r="H34" s="5">
        <v>0</v>
      </c>
      <c r="I34" s="5">
        <v>7.8</v>
      </c>
      <c r="J34" s="5">
        <v>1000</v>
      </c>
      <c r="K34" s="5">
        <v>0</v>
      </c>
      <c r="L34" s="5">
        <v>10000.799999999999</v>
      </c>
      <c r="M34" s="5">
        <v>5.2</v>
      </c>
      <c r="N34" s="5">
        <v>0</v>
      </c>
      <c r="O34" s="5">
        <v>0</v>
      </c>
      <c r="P34" s="5">
        <f t="shared" si="10"/>
        <v>12013.8</v>
      </c>
    </row>
    <row r="35" spans="1:18" x14ac:dyDescent="0.2">
      <c r="B35" s="8"/>
      <c r="C35" s="7" t="s">
        <v>75</v>
      </c>
      <c r="D35" s="5">
        <v>0</v>
      </c>
      <c r="E35" s="5">
        <v>6773.8</v>
      </c>
      <c r="F35" s="5">
        <v>0</v>
      </c>
      <c r="G35" s="5">
        <v>0</v>
      </c>
      <c r="H35" s="5">
        <v>0</v>
      </c>
      <c r="I35" s="5">
        <v>1012.6</v>
      </c>
      <c r="J35" s="5">
        <v>3580</v>
      </c>
      <c r="K35" s="5">
        <v>0</v>
      </c>
      <c r="L35" s="5">
        <v>897.7</v>
      </c>
      <c r="M35" s="5">
        <v>576</v>
      </c>
      <c r="N35" s="5">
        <v>0</v>
      </c>
      <c r="O35" s="5">
        <v>0</v>
      </c>
      <c r="P35" s="5">
        <f t="shared" si="10"/>
        <v>12840.100000000002</v>
      </c>
    </row>
    <row r="36" spans="1:18" s="1" customFormat="1" ht="15" x14ac:dyDescent="0.25">
      <c r="B36" s="53"/>
      <c r="C36" s="10" t="s">
        <v>13</v>
      </c>
      <c r="D36" s="11">
        <f>SUM(D37:D39)</f>
        <v>0</v>
      </c>
      <c r="E36" s="11">
        <f t="shared" ref="E36:O36" si="11">SUM(E37:E39)</f>
        <v>0</v>
      </c>
      <c r="F36" s="11">
        <f t="shared" si="11"/>
        <v>0</v>
      </c>
      <c r="G36" s="11">
        <f t="shared" si="11"/>
        <v>0</v>
      </c>
      <c r="H36" s="11">
        <f t="shared" si="11"/>
        <v>0</v>
      </c>
      <c r="I36" s="11">
        <f t="shared" si="11"/>
        <v>0</v>
      </c>
      <c r="J36" s="11">
        <f t="shared" si="11"/>
        <v>0</v>
      </c>
      <c r="K36" s="11">
        <f t="shared" si="11"/>
        <v>9257.5</v>
      </c>
      <c r="L36" s="11">
        <f t="shared" si="11"/>
        <v>5166.8</v>
      </c>
      <c r="M36" s="11">
        <f t="shared" si="11"/>
        <v>0</v>
      </c>
      <c r="N36" s="11">
        <f t="shared" si="11"/>
        <v>6163.1</v>
      </c>
      <c r="O36" s="11">
        <f t="shared" si="11"/>
        <v>0</v>
      </c>
      <c r="P36" s="11">
        <f>SUM(P37:P39)</f>
        <v>20587.400000000001</v>
      </c>
      <c r="Q36" s="13"/>
    </row>
    <row r="37" spans="1:18" x14ac:dyDescent="0.2">
      <c r="B37" s="8"/>
      <c r="C37" s="7" t="s">
        <v>72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9000</v>
      </c>
      <c r="L37" s="5">
        <v>0</v>
      </c>
      <c r="M37" s="5">
        <v>0</v>
      </c>
      <c r="N37" s="5">
        <v>0</v>
      </c>
      <c r="O37" s="5">
        <v>0</v>
      </c>
      <c r="P37" s="5">
        <f t="shared" si="10"/>
        <v>9000</v>
      </c>
    </row>
    <row r="38" spans="1:18" x14ac:dyDescent="0.2">
      <c r="B38" s="8"/>
      <c r="C38" s="7" t="s">
        <v>74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5000</v>
      </c>
      <c r="M38" s="5">
        <v>0</v>
      </c>
      <c r="N38" s="5">
        <v>0</v>
      </c>
      <c r="O38" s="5">
        <v>0</v>
      </c>
      <c r="P38" s="5">
        <f t="shared" si="10"/>
        <v>5000</v>
      </c>
    </row>
    <row r="39" spans="1:18" x14ac:dyDescent="0.2">
      <c r="B39" s="8"/>
      <c r="C39" s="7" t="s">
        <v>75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257.5</v>
      </c>
      <c r="L39" s="5">
        <v>166.8</v>
      </c>
      <c r="M39" s="5">
        <v>0</v>
      </c>
      <c r="N39" s="5">
        <v>6163.1</v>
      </c>
      <c r="O39" s="5">
        <v>0</v>
      </c>
      <c r="P39" s="5">
        <f t="shared" si="10"/>
        <v>6587.4000000000005</v>
      </c>
    </row>
    <row r="40" spans="1:18" x14ac:dyDescent="0.2">
      <c r="B40" s="8"/>
      <c r="C40" s="7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8" ht="15" x14ac:dyDescent="0.25">
      <c r="A41" s="1"/>
      <c r="B41" s="1" t="s">
        <v>54</v>
      </c>
      <c r="D41" s="6">
        <f>D43+D48+D51</f>
        <v>8040.1</v>
      </c>
      <c r="E41" s="6">
        <f t="shared" ref="E41:P41" si="12">E43+E48+E51</f>
        <v>0</v>
      </c>
      <c r="F41" s="6">
        <f t="shared" si="12"/>
        <v>179796.22</v>
      </c>
      <c r="G41" s="6">
        <f t="shared" si="12"/>
        <v>0</v>
      </c>
      <c r="H41" s="6">
        <f t="shared" si="12"/>
        <v>0</v>
      </c>
      <c r="I41" s="6">
        <f t="shared" si="12"/>
        <v>0</v>
      </c>
      <c r="J41" s="6">
        <f t="shared" si="12"/>
        <v>0</v>
      </c>
      <c r="K41" s="6">
        <f t="shared" si="12"/>
        <v>0</v>
      </c>
      <c r="L41" s="6">
        <f t="shared" si="12"/>
        <v>0</v>
      </c>
      <c r="M41" s="6">
        <f t="shared" si="12"/>
        <v>188000</v>
      </c>
      <c r="N41" s="6">
        <f t="shared" si="12"/>
        <v>0</v>
      </c>
      <c r="O41" s="6">
        <f t="shared" si="12"/>
        <v>20550</v>
      </c>
      <c r="P41" s="6">
        <f t="shared" si="12"/>
        <v>396386.31999999995</v>
      </c>
      <c r="Q41" s="5"/>
      <c r="R41" s="6"/>
    </row>
    <row r="42" spans="1:18" x14ac:dyDescent="0.2"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8" s="1" customFormat="1" ht="15" x14ac:dyDescent="0.25">
      <c r="B43" s="10"/>
      <c r="C43" s="10" t="s">
        <v>62</v>
      </c>
      <c r="D43" s="11">
        <f>SUM(D44:D46)</f>
        <v>0</v>
      </c>
      <c r="E43" s="11">
        <f t="shared" ref="E43:P43" si="13">SUM(E44:E46)</f>
        <v>0</v>
      </c>
      <c r="F43" s="11">
        <f t="shared" si="13"/>
        <v>179796.22</v>
      </c>
      <c r="G43" s="11">
        <f t="shared" si="13"/>
        <v>0</v>
      </c>
      <c r="H43" s="11">
        <f t="shared" si="13"/>
        <v>0</v>
      </c>
      <c r="I43" s="11">
        <f t="shared" si="13"/>
        <v>0</v>
      </c>
      <c r="J43" s="11">
        <f t="shared" si="13"/>
        <v>0</v>
      </c>
      <c r="K43" s="11">
        <f t="shared" si="13"/>
        <v>0</v>
      </c>
      <c r="L43" s="11">
        <f t="shared" si="13"/>
        <v>0</v>
      </c>
      <c r="M43" s="11">
        <f t="shared" si="13"/>
        <v>188000</v>
      </c>
      <c r="N43" s="11">
        <f t="shared" si="13"/>
        <v>0</v>
      </c>
      <c r="O43" s="11">
        <f t="shared" si="13"/>
        <v>0</v>
      </c>
      <c r="P43" s="11">
        <f t="shared" si="13"/>
        <v>367796.22</v>
      </c>
      <c r="Q43" s="13"/>
    </row>
    <row r="44" spans="1:18" x14ac:dyDescent="0.2">
      <c r="B44" s="8"/>
      <c r="C44" s="50" t="s">
        <v>77</v>
      </c>
      <c r="D44" s="5">
        <v>0</v>
      </c>
      <c r="E44" s="5">
        <v>0</v>
      </c>
      <c r="F44" s="5">
        <v>44137.47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f>SUM(D44:O44)</f>
        <v>44137.47</v>
      </c>
    </row>
    <row r="45" spans="1:18" x14ac:dyDescent="0.2">
      <c r="B45" s="8"/>
      <c r="C45" s="50" t="s">
        <v>12</v>
      </c>
      <c r="D45" s="5">
        <v>0</v>
      </c>
      <c r="E45" s="5">
        <v>0</v>
      </c>
      <c r="F45" s="5">
        <v>135658.75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f t="shared" ref="P45:P46" si="14">SUM(D45:O45)</f>
        <v>135658.75</v>
      </c>
    </row>
    <row r="46" spans="1:18" x14ac:dyDescent="0.2">
      <c r="B46" s="8"/>
      <c r="C46" s="50" t="s">
        <v>13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188000</v>
      </c>
      <c r="N46" s="5">
        <v>0</v>
      </c>
      <c r="O46" s="5">
        <v>0</v>
      </c>
      <c r="P46" s="5">
        <f t="shared" si="14"/>
        <v>188000</v>
      </c>
    </row>
    <row r="47" spans="1:18" x14ac:dyDescent="0.2">
      <c r="B47" s="8"/>
      <c r="C47" s="7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8" ht="15" x14ac:dyDescent="0.25">
      <c r="B48" s="8"/>
      <c r="C48" s="10" t="s">
        <v>46</v>
      </c>
      <c r="D48" s="6">
        <f>D49</f>
        <v>8040.1</v>
      </c>
      <c r="E48" s="6">
        <f t="shared" ref="E48:P48" si="15">E49</f>
        <v>0</v>
      </c>
      <c r="F48" s="6">
        <f t="shared" si="15"/>
        <v>0</v>
      </c>
      <c r="G48" s="6">
        <f t="shared" si="15"/>
        <v>0</v>
      </c>
      <c r="H48" s="6">
        <f t="shared" si="15"/>
        <v>0</v>
      </c>
      <c r="I48" s="6">
        <f t="shared" si="15"/>
        <v>0</v>
      </c>
      <c r="J48" s="6">
        <f t="shared" si="15"/>
        <v>0</v>
      </c>
      <c r="K48" s="6">
        <f t="shared" si="15"/>
        <v>0</v>
      </c>
      <c r="L48" s="6">
        <f t="shared" si="15"/>
        <v>0</v>
      </c>
      <c r="M48" s="6">
        <f t="shared" si="15"/>
        <v>0</v>
      </c>
      <c r="N48" s="6">
        <f t="shared" si="15"/>
        <v>0</v>
      </c>
      <c r="O48" s="6">
        <f t="shared" si="15"/>
        <v>0</v>
      </c>
      <c r="P48" s="6">
        <f t="shared" si="15"/>
        <v>8040.1</v>
      </c>
      <c r="Q48" s="5"/>
    </row>
    <row r="49" spans="1:17" x14ac:dyDescent="0.2">
      <c r="B49" s="8"/>
      <c r="C49" s="7" t="s">
        <v>47</v>
      </c>
      <c r="D49" s="5">
        <v>8040.1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f>SUM(D49:O49)</f>
        <v>8040.1</v>
      </c>
    </row>
    <row r="50" spans="1:17" x14ac:dyDescent="0.2">
      <c r="B50" s="8"/>
      <c r="C50" s="7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7" ht="15" x14ac:dyDescent="0.25">
      <c r="B51" s="8"/>
      <c r="C51" s="10" t="s">
        <v>78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20550</v>
      </c>
      <c r="P51" s="11">
        <v>20550</v>
      </c>
      <c r="Q51" s="5"/>
    </row>
    <row r="52" spans="1:17" x14ac:dyDescent="0.2">
      <c r="B52" s="8"/>
      <c r="C52" s="7" t="s">
        <v>79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20550</v>
      </c>
      <c r="P52" s="5">
        <f>SUM(D52:O52)</f>
        <v>20550</v>
      </c>
    </row>
    <row r="53" spans="1:17" x14ac:dyDescent="0.2">
      <c r="B53" s="8"/>
      <c r="C53" s="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7" ht="15" x14ac:dyDescent="0.25">
      <c r="A54" s="8"/>
      <c r="B54" s="10" t="s">
        <v>83</v>
      </c>
      <c r="D54" s="11">
        <f>D56</f>
        <v>44.414000000000001</v>
      </c>
      <c r="E54" s="11">
        <f t="shared" ref="E54:P54" si="16">E56</f>
        <v>101.31</v>
      </c>
      <c r="F54" s="11">
        <f t="shared" si="16"/>
        <v>48.378999999999998</v>
      </c>
      <c r="G54" s="11">
        <f t="shared" si="16"/>
        <v>78.844999999999999</v>
      </c>
      <c r="H54" s="11">
        <f t="shared" si="16"/>
        <v>111.15900000000001</v>
      </c>
      <c r="I54" s="11">
        <f t="shared" si="16"/>
        <v>53.051000000000002</v>
      </c>
      <c r="J54" s="11">
        <f t="shared" si="16"/>
        <v>84.665999999999997</v>
      </c>
      <c r="K54" s="11">
        <f t="shared" si="16"/>
        <v>120.626</v>
      </c>
      <c r="L54" s="11">
        <f t="shared" si="16"/>
        <v>114.029</v>
      </c>
      <c r="M54" s="11">
        <f t="shared" si="16"/>
        <v>77.144000000000005</v>
      </c>
      <c r="N54" s="11">
        <f t="shared" si="16"/>
        <v>129.678</v>
      </c>
      <c r="O54" s="11">
        <f t="shared" si="16"/>
        <v>63.530999999999999</v>
      </c>
      <c r="P54" s="11">
        <f t="shared" si="16"/>
        <v>1026.8319999999999</v>
      </c>
      <c r="Q54" s="5"/>
    </row>
    <row r="55" spans="1:17" ht="7.5" customHeight="1" x14ac:dyDescent="0.2">
      <c r="A55" s="8"/>
      <c r="B55" s="7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7" x14ac:dyDescent="0.2">
      <c r="A56" s="8"/>
      <c r="B56" s="8"/>
      <c r="C56" s="7" t="s">
        <v>58</v>
      </c>
      <c r="D56" s="5">
        <v>44.414000000000001</v>
      </c>
      <c r="E56" s="5">
        <v>101.31</v>
      </c>
      <c r="F56" s="5">
        <v>48.378999999999998</v>
      </c>
      <c r="G56" s="5">
        <v>78.844999999999999</v>
      </c>
      <c r="H56" s="5">
        <v>111.15900000000001</v>
      </c>
      <c r="I56" s="5">
        <v>53.051000000000002</v>
      </c>
      <c r="J56" s="5">
        <v>84.665999999999997</v>
      </c>
      <c r="K56" s="5">
        <v>120.626</v>
      </c>
      <c r="L56" s="5">
        <v>114.029</v>
      </c>
      <c r="M56" s="5">
        <v>77.144000000000005</v>
      </c>
      <c r="N56" s="5">
        <v>129.678</v>
      </c>
      <c r="O56" s="5">
        <v>63.530999999999999</v>
      </c>
      <c r="P56" s="5">
        <f>SUM(D56:O56)</f>
        <v>1026.8319999999999</v>
      </c>
      <c r="Q56" s="5"/>
    </row>
    <row r="57" spans="1:17" x14ac:dyDescent="0.2">
      <c r="A57" s="8"/>
      <c r="B57" s="8"/>
      <c r="C57" s="7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ht="15" x14ac:dyDescent="0.25">
      <c r="A58" s="10" t="s">
        <v>86</v>
      </c>
      <c r="B58" s="10"/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8.1499999999999993E-3</v>
      </c>
      <c r="O58" s="9">
        <v>0</v>
      </c>
      <c r="P58" s="5">
        <v>8.1499999999999993E-3</v>
      </c>
      <c r="Q58" s="5"/>
    </row>
    <row r="59" spans="1:17" x14ac:dyDescent="0.2">
      <c r="A59" s="8"/>
      <c r="B59" s="7"/>
      <c r="D59" s="9"/>
      <c r="E59" s="9"/>
      <c r="F59" s="9"/>
      <c r="G59" s="9">
        <v>1.4710000000000001</v>
      </c>
      <c r="H59" s="9"/>
      <c r="I59" s="9"/>
      <c r="J59" s="9"/>
      <c r="K59" s="9"/>
      <c r="L59" s="9"/>
      <c r="M59" s="9"/>
      <c r="N59" s="9"/>
      <c r="O59" s="9"/>
      <c r="P59" s="9"/>
    </row>
    <row r="60" spans="1:17" ht="15" x14ac:dyDescent="0.25">
      <c r="A60" s="8"/>
      <c r="B60" s="10"/>
      <c r="C60" s="7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7" ht="15" x14ac:dyDescent="0.25">
      <c r="A61" s="8"/>
      <c r="B61" s="10"/>
      <c r="C61" s="7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7" ht="15" x14ac:dyDescent="0.25">
      <c r="A62" s="8"/>
      <c r="B62" s="7"/>
      <c r="C62" s="14" t="s">
        <v>18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11"/>
      <c r="Q62" s="5"/>
    </row>
    <row r="63" spans="1:17" ht="15" x14ac:dyDescent="0.25">
      <c r="A63" s="8"/>
      <c r="B63" s="7"/>
      <c r="C63" s="7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1"/>
      <c r="Q63" s="5"/>
    </row>
    <row r="64" spans="1:17" ht="15" x14ac:dyDescent="0.25">
      <c r="A64" s="8"/>
      <c r="B64" s="7"/>
      <c r="C64" s="14" t="s">
        <v>32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11"/>
      <c r="Q64" s="5"/>
    </row>
    <row r="65" spans="1:11" x14ac:dyDescent="0.2">
      <c r="A65" s="14"/>
      <c r="B65" s="14"/>
      <c r="C65" s="14"/>
      <c r="D65" s="14"/>
      <c r="E65" s="14"/>
      <c r="F65" s="14"/>
      <c r="G65" s="14"/>
      <c r="H65" s="14"/>
      <c r="I65" s="5"/>
      <c r="J65" s="5"/>
      <c r="K65" s="5"/>
    </row>
    <row r="66" spans="1:11" x14ac:dyDescent="0.2">
      <c r="A66" s="14"/>
      <c r="B66" s="14"/>
      <c r="C66" s="14"/>
      <c r="D66" s="14"/>
      <c r="E66" s="14"/>
      <c r="F66" s="14"/>
      <c r="G66" s="14"/>
      <c r="H66" s="14"/>
      <c r="I66" s="5"/>
      <c r="J66" s="5"/>
      <c r="K66" s="5"/>
    </row>
    <row r="67" spans="1:11" x14ac:dyDescent="0.2">
      <c r="A67" s="14"/>
      <c r="B67" s="14"/>
      <c r="C67" s="14"/>
      <c r="D67" s="14"/>
      <c r="E67" s="14"/>
      <c r="F67" s="14"/>
      <c r="G67" s="14"/>
      <c r="H67" s="14"/>
      <c r="I67" s="5"/>
      <c r="J67" s="5"/>
      <c r="K67" s="5"/>
    </row>
    <row r="68" spans="1:11" x14ac:dyDescent="0.2">
      <c r="A68" s="14"/>
      <c r="B68" s="14"/>
      <c r="C68" s="14"/>
      <c r="D68" s="14"/>
      <c r="E68" s="14"/>
      <c r="F68" s="14"/>
      <c r="G68" s="14"/>
      <c r="H68" s="14"/>
      <c r="I68" s="5"/>
      <c r="J68" s="5"/>
      <c r="K68" s="5"/>
    </row>
    <row r="69" spans="1:11" x14ac:dyDescent="0.2">
      <c r="A69" s="14"/>
      <c r="B69" s="14"/>
      <c r="C69" s="14"/>
      <c r="D69" s="14"/>
      <c r="E69" s="14"/>
      <c r="F69" s="14"/>
      <c r="G69" s="14"/>
      <c r="H69" s="14"/>
      <c r="I69" s="5"/>
      <c r="J69" s="5"/>
      <c r="K69" s="5"/>
    </row>
    <row r="70" spans="1:11" ht="15" x14ac:dyDescent="0.25">
      <c r="A70" s="14"/>
      <c r="B70" s="14"/>
      <c r="C70" s="14"/>
      <c r="D70" s="14"/>
      <c r="E70" s="14"/>
      <c r="F70" s="14"/>
      <c r="G70" s="14"/>
      <c r="H70" s="14"/>
      <c r="I70" s="5"/>
      <c r="J70" s="5"/>
      <c r="K70" s="11"/>
    </row>
    <row r="71" spans="1:11" ht="15" x14ac:dyDescent="0.25">
      <c r="A71" s="14"/>
      <c r="B71" s="14"/>
      <c r="C71" s="14"/>
      <c r="D71" s="14"/>
      <c r="E71" s="14"/>
      <c r="F71" s="14"/>
      <c r="G71" s="14"/>
      <c r="H71" s="14"/>
      <c r="I71" s="5"/>
      <c r="J71" s="5"/>
      <c r="K71" s="11"/>
    </row>
    <row r="72" spans="1:11" ht="15" x14ac:dyDescent="0.25">
      <c r="A72" s="14"/>
      <c r="B72" s="14"/>
      <c r="C72" s="14"/>
      <c r="D72" s="14"/>
      <c r="E72" s="14"/>
      <c r="F72" s="14"/>
      <c r="G72" s="14"/>
      <c r="H72" s="14"/>
      <c r="I72" s="5"/>
      <c r="J72" s="5"/>
      <c r="K72" s="11"/>
    </row>
    <row r="73" spans="1:11" ht="15" x14ac:dyDescent="0.25">
      <c r="A73" s="14"/>
      <c r="B73" s="14"/>
      <c r="C73" s="14"/>
      <c r="D73" s="14"/>
      <c r="E73" s="14"/>
      <c r="F73" s="14"/>
      <c r="G73" s="14"/>
      <c r="H73" s="14"/>
      <c r="I73" s="5"/>
      <c r="J73" s="5"/>
      <c r="K73" s="11"/>
    </row>
    <row r="74" spans="1:11" ht="15" x14ac:dyDescent="0.25">
      <c r="A74" s="14"/>
      <c r="B74" s="14"/>
      <c r="C74" s="14"/>
      <c r="D74" s="14"/>
      <c r="E74" s="14"/>
      <c r="F74" s="14"/>
      <c r="G74" s="14"/>
      <c r="H74" s="14"/>
      <c r="I74" s="5"/>
      <c r="J74" s="5"/>
      <c r="K74" s="11"/>
    </row>
    <row r="75" spans="1:11" ht="15" x14ac:dyDescent="0.25">
      <c r="A75" s="14"/>
      <c r="B75" s="14"/>
      <c r="C75" s="14"/>
      <c r="D75" s="14"/>
      <c r="E75" s="14"/>
      <c r="F75" s="14"/>
      <c r="G75" s="14"/>
      <c r="H75" s="14"/>
      <c r="I75" s="5"/>
      <c r="J75" s="5"/>
      <c r="K75" s="11"/>
    </row>
    <row r="76" spans="1:11" ht="15" x14ac:dyDescent="0.25">
      <c r="A76" s="14"/>
      <c r="B76" s="14"/>
      <c r="C76" s="14"/>
      <c r="D76" s="14"/>
      <c r="E76" s="14"/>
      <c r="F76" s="14"/>
      <c r="G76" s="14"/>
      <c r="H76" s="14"/>
      <c r="I76" s="5"/>
      <c r="J76" s="5"/>
      <c r="K76" s="11"/>
    </row>
    <row r="77" spans="1:11" ht="15" x14ac:dyDescent="0.25">
      <c r="A77" s="14"/>
      <c r="B77" s="14"/>
      <c r="C77" s="14"/>
      <c r="D77" s="14"/>
      <c r="E77" s="14"/>
      <c r="F77" s="14"/>
      <c r="G77" s="14"/>
      <c r="H77" s="14"/>
      <c r="I77" s="5"/>
      <c r="J77" s="5"/>
      <c r="K77" s="11"/>
    </row>
    <row r="78" spans="1:11" ht="15" x14ac:dyDescent="0.25">
      <c r="A78" s="14"/>
      <c r="B78" s="14"/>
      <c r="C78" s="14"/>
      <c r="D78" s="14"/>
      <c r="E78" s="14"/>
      <c r="F78" s="14"/>
      <c r="G78" s="14"/>
      <c r="H78" s="14"/>
      <c r="I78" s="5"/>
      <c r="J78" s="5"/>
      <c r="K78" s="11"/>
    </row>
    <row r="79" spans="1:11" ht="15" x14ac:dyDescent="0.25">
      <c r="A79" s="14"/>
      <c r="B79" s="14"/>
      <c r="C79" s="14"/>
      <c r="D79" s="14"/>
      <c r="E79" s="14"/>
      <c r="F79" s="14"/>
      <c r="G79" s="14"/>
      <c r="H79" s="14"/>
      <c r="I79" s="5"/>
      <c r="J79" s="5"/>
      <c r="K79" s="11"/>
    </row>
    <row r="80" spans="1:11" ht="15" x14ac:dyDescent="0.25">
      <c r="A80" s="14"/>
      <c r="B80" s="14"/>
      <c r="C80" s="14"/>
      <c r="D80" s="14"/>
      <c r="E80" s="14"/>
      <c r="F80" s="14"/>
      <c r="G80" s="14"/>
      <c r="H80" s="14"/>
      <c r="I80" s="5"/>
      <c r="J80" s="5"/>
      <c r="K80" s="11"/>
    </row>
    <row r="81" spans="1:11" ht="15" x14ac:dyDescent="0.25">
      <c r="A81" s="14"/>
      <c r="B81" s="14"/>
      <c r="C81" s="14"/>
      <c r="D81" s="14"/>
      <c r="E81" s="14"/>
      <c r="F81" s="14"/>
      <c r="G81" s="14"/>
      <c r="H81" s="14"/>
      <c r="I81" s="5"/>
      <c r="J81" s="5"/>
      <c r="K81" s="11"/>
    </row>
    <row r="82" spans="1:11" ht="15" x14ac:dyDescent="0.25">
      <c r="A82" s="14"/>
      <c r="B82" s="14"/>
      <c r="C82" s="14"/>
      <c r="D82" s="14"/>
      <c r="E82" s="14"/>
      <c r="F82" s="14"/>
      <c r="G82" s="14"/>
      <c r="H82" s="14"/>
      <c r="I82" s="5"/>
      <c r="J82" s="5"/>
      <c r="K82" s="11"/>
    </row>
    <row r="83" spans="1:11" ht="15" x14ac:dyDescent="0.25">
      <c r="A83" s="14"/>
      <c r="B83" s="14"/>
      <c r="C83" s="14"/>
      <c r="D83" s="14"/>
      <c r="E83" s="14"/>
      <c r="F83" s="14"/>
      <c r="G83" s="14"/>
      <c r="H83" s="14"/>
      <c r="I83" s="5"/>
      <c r="J83" s="5"/>
      <c r="K83" s="11"/>
    </row>
    <row r="84" spans="1:11" ht="15" x14ac:dyDescent="0.25">
      <c r="A84" s="14"/>
      <c r="B84" s="14"/>
      <c r="C84" s="14"/>
      <c r="D84" s="14"/>
      <c r="E84" s="14"/>
      <c r="F84" s="14"/>
      <c r="G84" s="14"/>
      <c r="H84" s="14"/>
      <c r="I84" s="5"/>
      <c r="J84" s="5"/>
      <c r="K84" s="11"/>
    </row>
    <row r="85" spans="1:11" ht="15" x14ac:dyDescent="0.25">
      <c r="A85" s="14"/>
      <c r="B85" s="14"/>
      <c r="C85" s="14"/>
      <c r="D85" s="14"/>
      <c r="E85" s="14"/>
      <c r="F85" s="14"/>
      <c r="G85" s="14"/>
      <c r="H85" s="14"/>
      <c r="I85" s="5"/>
      <c r="J85" s="5"/>
      <c r="K85" s="11"/>
    </row>
    <row r="86" spans="1:11" ht="15" x14ac:dyDescent="0.25">
      <c r="A86" s="14"/>
      <c r="B86" s="14"/>
      <c r="C86" s="14"/>
      <c r="D86" s="14"/>
      <c r="E86" s="14"/>
      <c r="F86" s="14"/>
      <c r="G86" s="14"/>
      <c r="H86" s="14"/>
      <c r="I86" s="5"/>
      <c r="J86" s="5"/>
      <c r="K86" s="11"/>
    </row>
    <row r="87" spans="1:11" ht="15" x14ac:dyDescent="0.25">
      <c r="A87" s="14"/>
      <c r="B87" s="14"/>
      <c r="C87" s="14"/>
      <c r="D87" s="14"/>
      <c r="E87" s="14"/>
      <c r="F87" s="14"/>
      <c r="G87" s="14"/>
      <c r="H87" s="14"/>
      <c r="I87" s="5"/>
      <c r="J87" s="5"/>
      <c r="K87" s="11"/>
    </row>
    <row r="88" spans="1:11" ht="15" x14ac:dyDescent="0.25">
      <c r="A88" s="14"/>
      <c r="B88" s="14"/>
      <c r="C88" s="14"/>
      <c r="D88" s="14"/>
      <c r="E88" s="14"/>
      <c r="F88" s="14"/>
      <c r="G88" s="14"/>
      <c r="H88" s="14"/>
      <c r="I88" s="5"/>
      <c r="J88" s="5"/>
      <c r="K88" s="11"/>
    </row>
    <row r="89" spans="1:11" ht="15" x14ac:dyDescent="0.25">
      <c r="A89" s="14"/>
      <c r="B89" s="14"/>
      <c r="C89" s="14"/>
      <c r="D89" s="14"/>
      <c r="E89" s="14"/>
      <c r="F89" s="14"/>
      <c r="G89" s="14"/>
      <c r="H89" s="14"/>
      <c r="I89" s="5"/>
      <c r="J89" s="5"/>
      <c r="K89" s="11"/>
    </row>
    <row r="90" spans="1:11" ht="15" x14ac:dyDescent="0.25">
      <c r="A90" s="14"/>
      <c r="B90" s="14"/>
      <c r="C90" s="14"/>
      <c r="D90" s="14"/>
      <c r="E90" s="14"/>
      <c r="F90" s="14"/>
      <c r="G90" s="14"/>
      <c r="H90" s="14"/>
      <c r="I90" s="5"/>
      <c r="J90" s="5"/>
      <c r="K90" s="11"/>
    </row>
    <row r="91" spans="1:11" ht="15" x14ac:dyDescent="0.25">
      <c r="A91" s="52"/>
      <c r="C91" s="8"/>
      <c r="D91" s="8"/>
      <c r="E91" s="8"/>
      <c r="F91" s="8"/>
      <c r="G91" s="8"/>
      <c r="H91" s="8"/>
      <c r="I91" s="11"/>
      <c r="J91" s="11"/>
      <c r="K91" s="11"/>
    </row>
    <row r="92" spans="1:11" ht="15" x14ac:dyDescent="0.25">
      <c r="A92" s="1"/>
      <c r="B92" s="1"/>
      <c r="C92" s="53"/>
      <c r="D92" s="53"/>
      <c r="E92" s="53"/>
      <c r="F92" s="53"/>
      <c r="G92" s="53"/>
      <c r="H92" s="53"/>
      <c r="I92" s="6"/>
      <c r="J92" s="6"/>
      <c r="K92" s="6"/>
    </row>
    <row r="93" spans="1:11" ht="15" x14ac:dyDescent="0.25">
      <c r="A93" s="1"/>
      <c r="B93" s="1"/>
      <c r="C93" s="53"/>
      <c r="D93" s="53"/>
      <c r="E93" s="53"/>
      <c r="F93" s="53"/>
      <c r="G93" s="53"/>
      <c r="H93" s="53"/>
      <c r="I93" s="6"/>
      <c r="J93" s="6"/>
      <c r="K93" s="6"/>
    </row>
    <row r="94" spans="1:11" x14ac:dyDescent="0.2">
      <c r="I94" s="49"/>
      <c r="J94" s="49"/>
      <c r="K94" s="49"/>
    </row>
    <row r="95" spans="1:11" x14ac:dyDescent="0.2">
      <c r="I95" s="49"/>
      <c r="J95" s="49"/>
      <c r="K95" s="49"/>
    </row>
    <row r="96" spans="1:11" ht="15" x14ac:dyDescent="0.25">
      <c r="A96" s="1"/>
      <c r="B96" s="1"/>
      <c r="C96" s="1"/>
      <c r="D96" s="1"/>
      <c r="E96" s="1"/>
      <c r="F96" s="1"/>
      <c r="G96" s="1"/>
      <c r="H96" s="1"/>
      <c r="I96" s="6"/>
      <c r="J96" s="6"/>
      <c r="K96" s="6"/>
    </row>
    <row r="97" spans="1:11" x14ac:dyDescent="0.2">
      <c r="I97" s="49"/>
      <c r="J97" s="49"/>
      <c r="K97" s="49"/>
    </row>
    <row r="98" spans="1:11" x14ac:dyDescent="0.2">
      <c r="I98" s="49"/>
      <c r="J98" s="49"/>
      <c r="K98" s="49"/>
    </row>
    <row r="99" spans="1:11" x14ac:dyDescent="0.2">
      <c r="I99" s="49"/>
      <c r="J99" s="49"/>
      <c r="K99" s="49"/>
    </row>
    <row r="100" spans="1:11" x14ac:dyDescent="0.2">
      <c r="I100" s="49"/>
      <c r="J100" s="49"/>
      <c r="K100" s="49"/>
    </row>
    <row r="101" spans="1:11" x14ac:dyDescent="0.2">
      <c r="I101" s="49"/>
      <c r="J101" s="49"/>
      <c r="K101" s="49"/>
    </row>
    <row r="102" spans="1:11" x14ac:dyDescent="0.2">
      <c r="C102" s="8"/>
      <c r="D102" s="8"/>
      <c r="E102" s="8"/>
      <c r="F102" s="8"/>
      <c r="G102" s="8"/>
      <c r="H102" s="8"/>
      <c r="I102" s="49"/>
      <c r="J102" s="49"/>
      <c r="K102" s="49"/>
    </row>
    <row r="103" spans="1:11" x14ac:dyDescent="0.2">
      <c r="I103" s="5"/>
      <c r="J103" s="5"/>
      <c r="K103" s="5"/>
    </row>
    <row r="104" spans="1:11" x14ac:dyDescent="0.2">
      <c r="A104" s="14"/>
      <c r="B104" s="14"/>
      <c r="C104" s="14"/>
      <c r="D104" s="14"/>
      <c r="E104" s="14"/>
      <c r="F104" s="14"/>
      <c r="G104" s="14"/>
      <c r="H104" s="14"/>
      <c r="I104" s="59"/>
      <c r="J104" s="59"/>
      <c r="K104" s="59"/>
    </row>
    <row r="105" spans="1:11" x14ac:dyDescent="0.2">
      <c r="A105" s="14"/>
      <c r="B105" s="14"/>
      <c r="C105" s="14"/>
      <c r="D105" s="14"/>
      <c r="E105" s="14"/>
      <c r="F105" s="14"/>
      <c r="G105" s="14"/>
      <c r="H105" s="14"/>
      <c r="I105" s="59"/>
      <c r="J105" s="59"/>
      <c r="K105" s="59"/>
    </row>
    <row r="106" spans="1:11" x14ac:dyDescent="0.2">
      <c r="A106" s="14"/>
      <c r="B106" s="14"/>
      <c r="C106" s="14"/>
      <c r="D106" s="14"/>
      <c r="E106" s="14"/>
      <c r="F106" s="14"/>
      <c r="G106" s="14"/>
      <c r="H106" s="14"/>
      <c r="I106" s="59"/>
      <c r="J106" s="59"/>
      <c r="K106" s="59"/>
    </row>
    <row r="107" spans="1:11" x14ac:dyDescent="0.2">
      <c r="A107" s="14"/>
      <c r="B107" s="14"/>
      <c r="C107" s="14"/>
      <c r="D107" s="14"/>
      <c r="E107" s="14"/>
      <c r="F107" s="14"/>
      <c r="G107" s="14"/>
      <c r="H107" s="14"/>
      <c r="I107" s="59"/>
      <c r="J107" s="59"/>
      <c r="K107" s="59"/>
    </row>
    <row r="108" spans="1:11" x14ac:dyDescent="0.2">
      <c r="A108" s="14"/>
      <c r="B108" s="14"/>
      <c r="C108" s="14"/>
      <c r="D108" s="14"/>
      <c r="E108" s="14"/>
      <c r="F108" s="14"/>
      <c r="G108" s="14"/>
      <c r="H108" s="14"/>
      <c r="I108" s="59"/>
      <c r="J108" s="59"/>
      <c r="K108" s="59"/>
    </row>
    <row r="109" spans="1:11" x14ac:dyDescent="0.2">
      <c r="A109" s="14"/>
      <c r="B109" s="14"/>
      <c r="C109" s="14"/>
      <c r="D109" s="14"/>
      <c r="E109" s="14"/>
      <c r="F109" s="14"/>
      <c r="G109" s="14"/>
      <c r="H109" s="14"/>
      <c r="I109" s="59"/>
      <c r="J109" s="59"/>
      <c r="K109" s="59"/>
    </row>
    <row r="110" spans="1:11" x14ac:dyDescent="0.2">
      <c r="A110" s="14"/>
      <c r="B110" s="14"/>
      <c r="C110" s="14"/>
      <c r="D110" s="14"/>
      <c r="E110" s="14"/>
      <c r="F110" s="14"/>
      <c r="G110" s="14"/>
      <c r="H110" s="14"/>
      <c r="I110" s="59"/>
      <c r="J110" s="59"/>
      <c r="K110" s="59"/>
    </row>
    <row r="111" spans="1:11" x14ac:dyDescent="0.2">
      <c r="A111" s="14"/>
      <c r="B111" s="14"/>
      <c r="C111" s="14"/>
      <c r="D111" s="14"/>
      <c r="E111" s="14"/>
      <c r="F111" s="14"/>
      <c r="G111" s="14"/>
      <c r="H111" s="14"/>
      <c r="I111" s="5"/>
      <c r="J111" s="5"/>
      <c r="K111" s="5"/>
    </row>
    <row r="112" spans="1:11" x14ac:dyDescent="0.2">
      <c r="A112" s="14"/>
      <c r="B112" s="14"/>
      <c r="C112" s="14"/>
      <c r="D112" s="14"/>
      <c r="E112" s="14"/>
      <c r="F112" s="14"/>
      <c r="G112" s="14"/>
      <c r="H112" s="14"/>
      <c r="I112" s="5"/>
      <c r="J112" s="5"/>
      <c r="K112" s="5"/>
    </row>
    <row r="113" spans="9:11" x14ac:dyDescent="0.2">
      <c r="I113" s="5"/>
      <c r="J113" s="5"/>
      <c r="K113" s="5"/>
    </row>
    <row r="114" spans="9:11" x14ac:dyDescent="0.2">
      <c r="I114" s="5"/>
      <c r="J114" s="5"/>
    </row>
    <row r="115" spans="9:11" x14ac:dyDescent="0.2">
      <c r="I115" s="5"/>
      <c r="J115" s="5"/>
    </row>
    <row r="116" spans="9:11" x14ac:dyDescent="0.2">
      <c r="I116" s="5"/>
      <c r="J116" s="5"/>
    </row>
    <row r="117" spans="9:11" x14ac:dyDescent="0.2">
      <c r="I117" s="5"/>
      <c r="J117" s="5"/>
    </row>
    <row r="118" spans="9:11" x14ac:dyDescent="0.2">
      <c r="I118" s="5"/>
      <c r="J118" s="5"/>
    </row>
    <row r="119" spans="9:11" x14ac:dyDescent="0.2">
      <c r="I119" s="5"/>
      <c r="J119" s="5"/>
    </row>
    <row r="120" spans="9:11" x14ac:dyDescent="0.2">
      <c r="I120" s="5"/>
      <c r="J120" s="5"/>
    </row>
  </sheetData>
  <mergeCells count="1">
    <mergeCell ref="A5:C5"/>
  </mergeCells>
  <printOptions horizontalCentered="1"/>
  <pageMargins left="0.23622047244094491" right="0.23622047244094491" top="0.94488188976377963" bottom="0" header="0.39370078740157483" footer="0"/>
  <pageSetup paperSize="9" scale="55" orientation="portrait" r:id="rId1"/>
  <headerFooter alignWithMargins="0">
    <oddHeader>&amp;CBUREAU OF THE TREASURY
Statistical Data Analysis Division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120"/>
  <sheetViews>
    <sheetView zoomScaleNormal="100" workbookViewId="0">
      <pane xSplit="3" ySplit="7" topLeftCell="D8" activePane="bottomRight" state="frozen"/>
      <selection activeCell="O27" sqref="O27"/>
      <selection pane="topRight" activeCell="O27" sqref="O27"/>
      <selection pane="bottomLeft" activeCell="O27" sqref="O27"/>
      <selection pane="bottomRight" activeCell="R16" sqref="R16"/>
    </sheetView>
  </sheetViews>
  <sheetFormatPr defaultColWidth="13.85546875" defaultRowHeight="14.25" x14ac:dyDescent="0.2"/>
  <cols>
    <col min="1" max="1" width="0.85546875" style="2" customWidth="1"/>
    <col min="2" max="2" width="0.7109375" style="2" customWidth="1"/>
    <col min="3" max="3" width="32.85546875" style="2" customWidth="1"/>
    <col min="4" max="16" width="11.140625" style="2" customWidth="1"/>
    <col min="17" max="16384" width="13.85546875" style="2"/>
  </cols>
  <sheetData>
    <row r="1" spans="1:18" ht="15" x14ac:dyDescent="0.25">
      <c r="A1" s="1" t="s">
        <v>93</v>
      </c>
      <c r="I1" s="5"/>
      <c r="J1" s="5"/>
    </row>
    <row r="2" spans="1:18" ht="15" x14ac:dyDescent="0.25">
      <c r="A2" s="1" t="s">
        <v>145</v>
      </c>
      <c r="I2" s="5"/>
      <c r="J2" s="5"/>
    </row>
    <row r="3" spans="1:18" x14ac:dyDescent="0.2">
      <c r="A3" s="2" t="s">
        <v>6</v>
      </c>
      <c r="I3" s="5"/>
      <c r="J3" s="5"/>
    </row>
    <row r="4" spans="1:18" x14ac:dyDescent="0.2">
      <c r="I4" s="5"/>
      <c r="J4" s="5"/>
    </row>
    <row r="5" spans="1:18" s="63" customFormat="1" ht="20.25" customHeight="1" thickBot="1" x14ac:dyDescent="0.25">
      <c r="A5" s="102" t="s">
        <v>119</v>
      </c>
      <c r="B5" s="103"/>
      <c r="C5" s="104"/>
      <c r="D5" s="62" t="s">
        <v>25</v>
      </c>
      <c r="E5" s="45" t="s">
        <v>26</v>
      </c>
      <c r="F5" s="45" t="s">
        <v>27</v>
      </c>
      <c r="G5" s="45" t="s">
        <v>82</v>
      </c>
      <c r="H5" s="45" t="s">
        <v>0</v>
      </c>
      <c r="I5" s="45" t="s">
        <v>96</v>
      </c>
      <c r="J5" s="45" t="s">
        <v>97</v>
      </c>
      <c r="K5" s="45" t="s">
        <v>94</v>
      </c>
      <c r="L5" s="45" t="s">
        <v>28</v>
      </c>
      <c r="M5" s="45" t="s">
        <v>29</v>
      </c>
      <c r="N5" s="45" t="s">
        <v>30</v>
      </c>
      <c r="O5" s="45" t="s">
        <v>31</v>
      </c>
      <c r="P5" s="46" t="s">
        <v>38</v>
      </c>
    </row>
    <row r="6" spans="1:18" s="14" customFormat="1" ht="15" thickTop="1" x14ac:dyDescent="0.2">
      <c r="A6" s="2"/>
      <c r="B6" s="2"/>
      <c r="C6" s="2"/>
      <c r="D6" s="5"/>
      <c r="E6" s="5"/>
      <c r="F6" s="5"/>
      <c r="G6" s="5"/>
      <c r="H6" s="5"/>
      <c r="I6" s="5"/>
      <c r="J6" s="5"/>
      <c r="K6" s="2"/>
      <c r="L6" s="5"/>
      <c r="M6" s="5"/>
      <c r="N6" s="5"/>
      <c r="O6" s="5"/>
      <c r="P6" s="5"/>
    </row>
    <row r="7" spans="1:18" s="14" customFormat="1" ht="15" x14ac:dyDescent="0.25">
      <c r="A7" s="1" t="s">
        <v>87</v>
      </c>
      <c r="B7" s="2"/>
      <c r="C7" s="8"/>
      <c r="D7" s="11">
        <f>D9+D59</f>
        <v>81716.116999999998</v>
      </c>
      <c r="E7" s="11">
        <f t="shared" ref="E7:P7" si="0">E9+E59</f>
        <v>80542.729000000007</v>
      </c>
      <c r="F7" s="11">
        <f t="shared" si="0"/>
        <v>203832.56300000002</v>
      </c>
      <c r="G7" s="11">
        <f t="shared" si="0"/>
        <v>99056.337999999989</v>
      </c>
      <c r="H7" s="11">
        <f t="shared" si="0"/>
        <v>81824.08</v>
      </c>
      <c r="I7" s="11">
        <f t="shared" si="0"/>
        <v>92479.5</v>
      </c>
      <c r="J7" s="11">
        <f t="shared" si="0"/>
        <v>370953.14600000001</v>
      </c>
      <c r="K7" s="11">
        <f t="shared" si="0"/>
        <v>94127.983000000007</v>
      </c>
      <c r="L7" s="11">
        <f t="shared" si="0"/>
        <v>107488.54700000001</v>
      </c>
      <c r="M7" s="11">
        <f t="shared" si="0"/>
        <v>143521.84299999999</v>
      </c>
      <c r="N7" s="11">
        <f t="shared" si="0"/>
        <v>62984.505149999997</v>
      </c>
      <c r="O7" s="11">
        <f t="shared" si="0"/>
        <v>83838.758999999991</v>
      </c>
      <c r="P7" s="11">
        <f t="shared" si="0"/>
        <v>1502366.1101499998</v>
      </c>
      <c r="Q7" s="9"/>
      <c r="R7" s="59"/>
    </row>
    <row r="8" spans="1:18" s="14" customFormat="1" x14ac:dyDescent="0.2">
      <c r="A8" s="2"/>
      <c r="B8" s="2"/>
      <c r="C8" s="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8" ht="15" x14ac:dyDescent="0.25">
      <c r="A9" s="1" t="s">
        <v>55</v>
      </c>
      <c r="D9" s="6">
        <f>D12+D17+D42+D55</f>
        <v>81716.116999999998</v>
      </c>
      <c r="E9" s="6">
        <f t="shared" ref="E9:P9" si="1">E12+E17+E42+E55</f>
        <v>80542.729000000007</v>
      </c>
      <c r="F9" s="6">
        <f t="shared" si="1"/>
        <v>203832.56300000002</v>
      </c>
      <c r="G9" s="6">
        <f t="shared" si="1"/>
        <v>99056.337999999989</v>
      </c>
      <c r="H9" s="6">
        <f t="shared" si="1"/>
        <v>81824.08</v>
      </c>
      <c r="I9" s="6">
        <f t="shared" si="1"/>
        <v>92479.5</v>
      </c>
      <c r="J9" s="6">
        <f t="shared" si="1"/>
        <v>370953.14600000001</v>
      </c>
      <c r="K9" s="6">
        <f t="shared" si="1"/>
        <v>94127.983000000007</v>
      </c>
      <c r="L9" s="6">
        <f t="shared" si="1"/>
        <v>107488.54700000001</v>
      </c>
      <c r="M9" s="6">
        <f t="shared" si="1"/>
        <v>143521.84299999999</v>
      </c>
      <c r="N9" s="6">
        <f t="shared" si="1"/>
        <v>62984.496999999996</v>
      </c>
      <c r="O9" s="6">
        <f t="shared" si="1"/>
        <v>83838.758999999991</v>
      </c>
      <c r="P9" s="6">
        <f t="shared" si="1"/>
        <v>1502366.102</v>
      </c>
      <c r="Q9" s="58"/>
      <c r="R9" s="5"/>
    </row>
    <row r="10" spans="1:18" ht="15" x14ac:dyDescent="0.25">
      <c r="A10" s="1"/>
      <c r="C10" s="1" t="s">
        <v>89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58"/>
      <c r="R10" s="5"/>
    </row>
    <row r="11" spans="1:18" ht="6.75" customHeight="1" x14ac:dyDescent="0.2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8" ht="15" x14ac:dyDescent="0.25">
      <c r="B12" s="1" t="s">
        <v>56</v>
      </c>
      <c r="D12" s="6">
        <f>SUM(D13:D15)</f>
        <v>51875.5</v>
      </c>
      <c r="E12" s="6">
        <f t="shared" ref="E12:P12" si="2">SUM(E13:E15)</f>
        <v>60968</v>
      </c>
      <c r="F12" s="6">
        <f t="shared" si="2"/>
        <v>72685</v>
      </c>
      <c r="G12" s="6">
        <f t="shared" si="2"/>
        <v>47514</v>
      </c>
      <c r="H12" s="6">
        <f t="shared" si="2"/>
        <v>31000</v>
      </c>
      <c r="I12" s="6">
        <f t="shared" si="2"/>
        <v>64821</v>
      </c>
      <c r="J12" s="6">
        <f t="shared" si="2"/>
        <v>34000</v>
      </c>
      <c r="K12" s="6">
        <f t="shared" si="2"/>
        <v>68800</v>
      </c>
      <c r="L12" s="6">
        <f t="shared" si="2"/>
        <v>65730</v>
      </c>
      <c r="M12" s="6">
        <f t="shared" si="2"/>
        <v>24000</v>
      </c>
      <c r="N12" s="6">
        <f t="shared" si="2"/>
        <v>37150</v>
      </c>
      <c r="O12" s="6">
        <f t="shared" si="2"/>
        <v>52950</v>
      </c>
      <c r="P12" s="6">
        <f t="shared" si="2"/>
        <v>611493.5</v>
      </c>
      <c r="Q12" s="58"/>
      <c r="R12" s="6"/>
    </row>
    <row r="13" spans="1:18" x14ac:dyDescent="0.2">
      <c r="B13" s="8"/>
      <c r="C13" s="7" t="s">
        <v>3</v>
      </c>
      <c r="D13" s="5">
        <v>21000</v>
      </c>
      <c r="E13" s="5">
        <v>21400</v>
      </c>
      <c r="F13" s="5">
        <v>27400</v>
      </c>
      <c r="G13" s="5">
        <v>24200</v>
      </c>
      <c r="H13" s="5">
        <v>23500</v>
      </c>
      <c r="I13" s="5">
        <v>28295</v>
      </c>
      <c r="J13" s="5">
        <v>24000</v>
      </c>
      <c r="K13" s="5">
        <v>29800</v>
      </c>
      <c r="L13" s="5">
        <v>23430</v>
      </c>
      <c r="M13" s="5">
        <v>20000</v>
      </c>
      <c r="N13" s="5">
        <v>29000</v>
      </c>
      <c r="O13" s="5">
        <v>22000</v>
      </c>
      <c r="P13" s="5">
        <f>SUM(D13:O13)</f>
        <v>294025</v>
      </c>
      <c r="R13" s="60"/>
    </row>
    <row r="14" spans="1:18" x14ac:dyDescent="0.2">
      <c r="B14" s="8"/>
      <c r="C14" s="7" t="s">
        <v>4</v>
      </c>
      <c r="D14" s="5">
        <v>3500</v>
      </c>
      <c r="E14" s="5">
        <v>7000</v>
      </c>
      <c r="F14" s="5">
        <v>38400</v>
      </c>
      <c r="G14" s="5">
        <v>10500</v>
      </c>
      <c r="H14" s="5">
        <v>3500</v>
      </c>
      <c r="I14" s="5">
        <v>30500</v>
      </c>
      <c r="J14" s="5">
        <v>6000</v>
      </c>
      <c r="K14" s="5">
        <v>6000</v>
      </c>
      <c r="L14" s="5">
        <v>34200</v>
      </c>
      <c r="M14" s="5">
        <v>0</v>
      </c>
      <c r="N14" s="5">
        <v>4150</v>
      </c>
      <c r="O14" s="5">
        <v>30950</v>
      </c>
      <c r="P14" s="5">
        <f t="shared" ref="P14:P15" si="3">SUM(D14:O14)</f>
        <v>174700</v>
      </c>
    </row>
    <row r="15" spans="1:18" x14ac:dyDescent="0.2">
      <c r="B15" s="8"/>
      <c r="C15" s="7" t="s">
        <v>5</v>
      </c>
      <c r="D15" s="5">
        <v>27375.5</v>
      </c>
      <c r="E15" s="5">
        <v>32568</v>
      </c>
      <c r="F15" s="5">
        <v>6885</v>
      </c>
      <c r="G15" s="5">
        <v>12814</v>
      </c>
      <c r="H15" s="5">
        <v>4000</v>
      </c>
      <c r="I15" s="5">
        <v>6026</v>
      </c>
      <c r="J15" s="5">
        <v>4000</v>
      </c>
      <c r="K15" s="5">
        <v>33000</v>
      </c>
      <c r="L15" s="5">
        <v>8100</v>
      </c>
      <c r="M15" s="5">
        <v>4000</v>
      </c>
      <c r="N15" s="5">
        <v>4000</v>
      </c>
      <c r="O15" s="5">
        <v>0</v>
      </c>
      <c r="P15" s="5">
        <f t="shared" si="3"/>
        <v>142768.5</v>
      </c>
    </row>
    <row r="16" spans="1:18" x14ac:dyDescent="0.2">
      <c r="B16" s="8"/>
      <c r="C16" s="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8" ht="15" x14ac:dyDescent="0.25">
      <c r="B17" s="1" t="s">
        <v>57</v>
      </c>
      <c r="D17" s="6">
        <f>D18+D20+D24+D28+D33+D36</f>
        <v>29691.300000000003</v>
      </c>
      <c r="E17" s="6">
        <f t="shared" ref="E17:P17" si="4">E18+E20+E24+E28+E33+E36</f>
        <v>19344.599999999999</v>
      </c>
      <c r="F17" s="6">
        <f t="shared" si="4"/>
        <v>26952.999999999996</v>
      </c>
      <c r="G17" s="6">
        <f t="shared" si="4"/>
        <v>51343.4</v>
      </c>
      <c r="H17" s="6">
        <f t="shared" si="4"/>
        <v>50741.2</v>
      </c>
      <c r="I17" s="6">
        <f t="shared" si="4"/>
        <v>27614.5</v>
      </c>
      <c r="J17" s="6">
        <f t="shared" si="4"/>
        <v>13416.8</v>
      </c>
      <c r="K17" s="6">
        <f t="shared" si="4"/>
        <v>25259.8</v>
      </c>
      <c r="L17" s="6">
        <f t="shared" si="4"/>
        <v>41657.5</v>
      </c>
      <c r="M17" s="6">
        <f t="shared" si="4"/>
        <v>9232.4</v>
      </c>
      <c r="N17" s="6">
        <f t="shared" si="4"/>
        <v>25575</v>
      </c>
      <c r="O17" s="6">
        <f t="shared" si="4"/>
        <v>28111.199999999997</v>
      </c>
      <c r="P17" s="6">
        <f t="shared" si="4"/>
        <v>348940.7</v>
      </c>
      <c r="Q17" s="5"/>
      <c r="R17" s="5"/>
    </row>
    <row r="18" spans="2:18" s="1" customFormat="1" ht="15" x14ac:dyDescent="0.25">
      <c r="B18" s="53"/>
      <c r="C18" s="10" t="s">
        <v>20</v>
      </c>
      <c r="D18" s="11">
        <f>SUM(D19)</f>
        <v>0</v>
      </c>
      <c r="E18" s="11">
        <f t="shared" ref="E18:P18" si="5">SUM(E19)</f>
        <v>0</v>
      </c>
      <c r="F18" s="11">
        <f t="shared" si="5"/>
        <v>0</v>
      </c>
      <c r="G18" s="11">
        <f t="shared" si="5"/>
        <v>0</v>
      </c>
      <c r="H18" s="11">
        <f t="shared" si="5"/>
        <v>0</v>
      </c>
      <c r="I18" s="11">
        <f t="shared" si="5"/>
        <v>0</v>
      </c>
      <c r="J18" s="11">
        <f t="shared" si="5"/>
        <v>9000</v>
      </c>
      <c r="K18" s="11">
        <f t="shared" si="5"/>
        <v>0</v>
      </c>
      <c r="L18" s="11">
        <f t="shared" si="5"/>
        <v>0</v>
      </c>
      <c r="M18" s="11">
        <f t="shared" si="5"/>
        <v>0</v>
      </c>
      <c r="N18" s="11">
        <f t="shared" si="5"/>
        <v>0</v>
      </c>
      <c r="O18" s="11">
        <f t="shared" si="5"/>
        <v>0</v>
      </c>
      <c r="P18" s="11">
        <f t="shared" si="5"/>
        <v>9000</v>
      </c>
      <c r="Q18" s="13"/>
      <c r="R18" s="13"/>
    </row>
    <row r="19" spans="2:18" x14ac:dyDescent="0.2">
      <c r="B19" s="8"/>
      <c r="C19" s="7" t="s">
        <v>72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9000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f>SUM(D19:O19)</f>
        <v>9000</v>
      </c>
      <c r="Q19" s="5"/>
    </row>
    <row r="20" spans="2:18" s="1" customFormat="1" ht="15" x14ac:dyDescent="0.25">
      <c r="B20" s="53"/>
      <c r="C20" s="10" t="s">
        <v>9</v>
      </c>
      <c r="D20" s="11">
        <f>SUM(D21:D23)</f>
        <v>7231.5</v>
      </c>
      <c r="E20" s="11">
        <f t="shared" ref="E20:P20" si="6">SUM(E21:E23)</f>
        <v>0</v>
      </c>
      <c r="F20" s="11">
        <f t="shared" si="6"/>
        <v>0</v>
      </c>
      <c r="G20" s="11">
        <f t="shared" si="6"/>
        <v>0</v>
      </c>
      <c r="H20" s="11">
        <f t="shared" si="6"/>
        <v>15326.8</v>
      </c>
      <c r="I20" s="11">
        <f t="shared" si="6"/>
        <v>0</v>
      </c>
      <c r="J20" s="11">
        <f t="shared" si="6"/>
        <v>0</v>
      </c>
      <c r="K20" s="11">
        <f t="shared" si="6"/>
        <v>0</v>
      </c>
      <c r="L20" s="11">
        <f t="shared" si="6"/>
        <v>0</v>
      </c>
      <c r="M20" s="11">
        <f t="shared" si="6"/>
        <v>0</v>
      </c>
      <c r="N20" s="11">
        <f t="shared" si="6"/>
        <v>0</v>
      </c>
      <c r="O20" s="11">
        <f t="shared" si="6"/>
        <v>0</v>
      </c>
      <c r="P20" s="11">
        <f t="shared" si="6"/>
        <v>22558.3</v>
      </c>
      <c r="Q20" s="13"/>
    </row>
    <row r="21" spans="2:18" x14ac:dyDescent="0.2">
      <c r="B21" s="8"/>
      <c r="C21" s="7" t="s">
        <v>72</v>
      </c>
      <c r="D21" s="5">
        <v>7025</v>
      </c>
      <c r="E21" s="5">
        <v>0</v>
      </c>
      <c r="F21" s="5">
        <v>0</v>
      </c>
      <c r="G21" s="5">
        <v>0</v>
      </c>
      <c r="H21" s="5">
        <v>9000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f>SUM(D21:O21)</f>
        <v>16025</v>
      </c>
    </row>
    <row r="22" spans="2:18" x14ac:dyDescent="0.2">
      <c r="B22" s="8"/>
      <c r="C22" s="7" t="s">
        <v>74</v>
      </c>
      <c r="D22" s="5">
        <v>24</v>
      </c>
      <c r="E22" s="5">
        <v>0</v>
      </c>
      <c r="F22" s="5">
        <v>0</v>
      </c>
      <c r="G22" s="5">
        <v>0</v>
      </c>
      <c r="H22" s="5">
        <v>4960.5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f t="shared" ref="P22:P40" si="7">SUM(D22:O22)</f>
        <v>4984.5</v>
      </c>
    </row>
    <row r="23" spans="2:18" x14ac:dyDescent="0.2">
      <c r="B23" s="8"/>
      <c r="C23" s="7" t="s">
        <v>75</v>
      </c>
      <c r="D23" s="5">
        <v>182.5</v>
      </c>
      <c r="E23" s="5">
        <v>0</v>
      </c>
      <c r="F23" s="5">
        <v>0</v>
      </c>
      <c r="G23" s="5">
        <v>0</v>
      </c>
      <c r="H23" s="5">
        <v>1366.3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f t="shared" si="7"/>
        <v>1548.8</v>
      </c>
    </row>
    <row r="24" spans="2:18" s="1" customFormat="1" ht="15" x14ac:dyDescent="0.25">
      <c r="B24" s="53"/>
      <c r="C24" s="10" t="s">
        <v>10</v>
      </c>
      <c r="D24" s="11">
        <f>SUM(D25:D27)</f>
        <v>2405.9</v>
      </c>
      <c r="E24" s="11">
        <f t="shared" ref="E24:P24" si="8">SUM(E25:E27)</f>
        <v>10344.4</v>
      </c>
      <c r="F24" s="11">
        <f t="shared" si="8"/>
        <v>2378.3000000000002</v>
      </c>
      <c r="G24" s="11">
        <f t="shared" si="8"/>
        <v>0</v>
      </c>
      <c r="H24" s="11">
        <f t="shared" si="8"/>
        <v>0</v>
      </c>
      <c r="I24" s="11">
        <f t="shared" si="8"/>
        <v>0</v>
      </c>
      <c r="J24" s="11">
        <f t="shared" si="8"/>
        <v>0</v>
      </c>
      <c r="K24" s="11">
        <f t="shared" si="8"/>
        <v>9000</v>
      </c>
      <c r="L24" s="11">
        <f t="shared" si="8"/>
        <v>9000</v>
      </c>
      <c r="M24" s="11">
        <f t="shared" si="8"/>
        <v>0</v>
      </c>
      <c r="N24" s="11">
        <f t="shared" si="8"/>
        <v>7820</v>
      </c>
      <c r="O24" s="11">
        <f t="shared" si="8"/>
        <v>18227.099999999999</v>
      </c>
      <c r="P24" s="11">
        <f t="shared" si="8"/>
        <v>59175.7</v>
      </c>
      <c r="Q24" s="13"/>
    </row>
    <row r="25" spans="2:18" x14ac:dyDescent="0.2">
      <c r="B25" s="8"/>
      <c r="C25" s="7" t="s">
        <v>72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9000</v>
      </c>
      <c r="L25" s="5">
        <v>9000</v>
      </c>
      <c r="M25" s="5">
        <v>0</v>
      </c>
      <c r="N25" s="5">
        <v>7820</v>
      </c>
      <c r="O25" s="5">
        <v>0</v>
      </c>
      <c r="P25" s="5">
        <f t="shared" si="7"/>
        <v>25820</v>
      </c>
    </row>
    <row r="26" spans="2:18" x14ac:dyDescent="0.2">
      <c r="B26" s="8"/>
      <c r="C26" s="7" t="s">
        <v>74</v>
      </c>
      <c r="D26" s="5">
        <v>384.9</v>
      </c>
      <c r="E26" s="5">
        <v>7450.9</v>
      </c>
      <c r="F26" s="5">
        <v>1489.9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18138.099999999999</v>
      </c>
      <c r="P26" s="5">
        <f t="shared" si="7"/>
        <v>27463.799999999996</v>
      </c>
    </row>
    <row r="27" spans="2:18" x14ac:dyDescent="0.2">
      <c r="B27" s="8"/>
      <c r="C27" s="7" t="s">
        <v>75</v>
      </c>
      <c r="D27" s="5">
        <v>2021</v>
      </c>
      <c r="E27" s="5">
        <v>2893.5</v>
      </c>
      <c r="F27" s="5">
        <v>888.4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89</v>
      </c>
      <c r="P27" s="5">
        <f t="shared" si="7"/>
        <v>5891.9</v>
      </c>
    </row>
    <row r="28" spans="2:18" s="1" customFormat="1" ht="15" x14ac:dyDescent="0.25">
      <c r="B28" s="53"/>
      <c r="C28" s="10" t="s">
        <v>11</v>
      </c>
      <c r="D28" s="11">
        <f>SUM(D29:D32)</f>
        <v>11028.5</v>
      </c>
      <c r="E28" s="11">
        <f t="shared" ref="E28:P28" si="9">SUM(E29:E32)</f>
        <v>0</v>
      </c>
      <c r="F28" s="11">
        <f t="shared" si="9"/>
        <v>23806.1</v>
      </c>
      <c r="G28" s="11">
        <f t="shared" si="9"/>
        <v>30364.5</v>
      </c>
      <c r="H28" s="11">
        <f t="shared" si="9"/>
        <v>18592.3</v>
      </c>
      <c r="I28" s="11">
        <f t="shared" si="9"/>
        <v>20219.5</v>
      </c>
      <c r="J28" s="11">
        <f t="shared" si="9"/>
        <v>62</v>
      </c>
      <c r="K28" s="11">
        <f t="shared" si="9"/>
        <v>9820</v>
      </c>
      <c r="L28" s="11">
        <f t="shared" si="9"/>
        <v>9000</v>
      </c>
      <c r="M28" s="11">
        <f t="shared" si="9"/>
        <v>0</v>
      </c>
      <c r="N28" s="11">
        <f t="shared" si="9"/>
        <v>17755</v>
      </c>
      <c r="O28" s="11">
        <f t="shared" si="9"/>
        <v>84.1</v>
      </c>
      <c r="P28" s="11">
        <f t="shared" si="9"/>
        <v>140732</v>
      </c>
      <c r="Q28" s="13"/>
    </row>
    <row r="29" spans="2:18" x14ac:dyDescent="0.2">
      <c r="B29" s="8"/>
      <c r="C29" s="7" t="s">
        <v>72</v>
      </c>
      <c r="D29" s="5">
        <v>0</v>
      </c>
      <c r="E29" s="5">
        <v>0</v>
      </c>
      <c r="F29" s="5">
        <v>14400</v>
      </c>
      <c r="G29" s="5">
        <v>18000</v>
      </c>
      <c r="H29" s="5">
        <v>9000</v>
      </c>
      <c r="I29" s="5">
        <v>18000</v>
      </c>
      <c r="J29" s="5">
        <v>0</v>
      </c>
      <c r="K29" s="5">
        <v>9000</v>
      </c>
      <c r="L29" s="5">
        <v>9000</v>
      </c>
      <c r="M29" s="5">
        <v>0</v>
      </c>
      <c r="N29" s="5">
        <v>9000</v>
      </c>
      <c r="O29" s="5">
        <v>0</v>
      </c>
      <c r="P29" s="5">
        <f t="shared" si="7"/>
        <v>86400</v>
      </c>
    </row>
    <row r="30" spans="2:18" x14ac:dyDescent="0.2">
      <c r="B30" s="8"/>
      <c r="C30" s="7" t="s">
        <v>73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820</v>
      </c>
      <c r="L30" s="5">
        <v>0</v>
      </c>
      <c r="M30" s="5">
        <v>0</v>
      </c>
      <c r="N30" s="5">
        <v>0</v>
      </c>
      <c r="O30" s="5">
        <v>0</v>
      </c>
      <c r="P30" s="5">
        <f t="shared" si="7"/>
        <v>820</v>
      </c>
    </row>
    <row r="31" spans="2:18" x14ac:dyDescent="0.2">
      <c r="B31" s="8"/>
      <c r="C31" s="7" t="s">
        <v>74</v>
      </c>
      <c r="D31" s="5">
        <v>533.70000000000005</v>
      </c>
      <c r="E31" s="5">
        <v>0</v>
      </c>
      <c r="F31" s="5">
        <v>165.1</v>
      </c>
      <c r="G31" s="5">
        <v>10796.9</v>
      </c>
      <c r="H31" s="5">
        <v>360.8</v>
      </c>
      <c r="I31" s="5">
        <v>246.6</v>
      </c>
      <c r="J31" s="5">
        <v>0.5</v>
      </c>
      <c r="K31" s="5">
        <v>0</v>
      </c>
      <c r="L31" s="5">
        <v>0</v>
      </c>
      <c r="M31" s="5">
        <v>0</v>
      </c>
      <c r="N31" s="5">
        <v>6281</v>
      </c>
      <c r="O31" s="5">
        <v>7.6</v>
      </c>
      <c r="P31" s="5">
        <f t="shared" si="7"/>
        <v>18392.199999999997</v>
      </c>
    </row>
    <row r="32" spans="2:18" x14ac:dyDescent="0.2">
      <c r="B32" s="8"/>
      <c r="C32" s="7" t="s">
        <v>75</v>
      </c>
      <c r="D32" s="5">
        <v>10494.8</v>
      </c>
      <c r="E32" s="5">
        <v>0</v>
      </c>
      <c r="F32" s="5">
        <v>9241</v>
      </c>
      <c r="G32" s="5">
        <v>1567.6</v>
      </c>
      <c r="H32" s="5">
        <v>9231.5</v>
      </c>
      <c r="I32" s="5">
        <v>1972.9</v>
      </c>
      <c r="J32" s="5">
        <v>61.5</v>
      </c>
      <c r="K32" s="5">
        <v>0</v>
      </c>
      <c r="L32" s="5">
        <v>0</v>
      </c>
      <c r="M32" s="5">
        <v>0</v>
      </c>
      <c r="N32" s="5">
        <v>2474</v>
      </c>
      <c r="O32" s="5">
        <v>76.5</v>
      </c>
      <c r="P32" s="5">
        <f t="shared" si="7"/>
        <v>35119.800000000003</v>
      </c>
    </row>
    <row r="33" spans="1:18" s="1" customFormat="1" ht="15" x14ac:dyDescent="0.25">
      <c r="B33" s="53"/>
      <c r="C33" s="10" t="s">
        <v>12</v>
      </c>
      <c r="D33" s="11">
        <f>D34+D35</f>
        <v>2432</v>
      </c>
      <c r="E33" s="11">
        <f t="shared" ref="E33:P33" si="10">E34+E35</f>
        <v>6000.2000000000007</v>
      </c>
      <c r="F33" s="11">
        <f t="shared" si="10"/>
        <v>755.59999999999991</v>
      </c>
      <c r="G33" s="11">
        <f t="shared" si="10"/>
        <v>19443.400000000001</v>
      </c>
      <c r="H33" s="11">
        <f t="shared" si="10"/>
        <v>4547.8999999999996</v>
      </c>
      <c r="I33" s="11">
        <f t="shared" si="10"/>
        <v>2982.2</v>
      </c>
      <c r="J33" s="11">
        <f t="shared" si="10"/>
        <v>991.9</v>
      </c>
      <c r="K33" s="11">
        <f t="shared" si="10"/>
        <v>6439.7999999999993</v>
      </c>
      <c r="L33" s="11">
        <f t="shared" si="10"/>
        <v>1688.8</v>
      </c>
      <c r="M33" s="11">
        <f t="shared" si="10"/>
        <v>232.4</v>
      </c>
      <c r="N33" s="11">
        <f t="shared" si="10"/>
        <v>0</v>
      </c>
      <c r="O33" s="11">
        <f t="shared" si="10"/>
        <v>0</v>
      </c>
      <c r="P33" s="11">
        <f t="shared" si="10"/>
        <v>45514.200000000004</v>
      </c>
      <c r="Q33" s="13"/>
    </row>
    <row r="34" spans="1:18" x14ac:dyDescent="0.2">
      <c r="B34" s="8"/>
      <c r="C34" s="7" t="s">
        <v>74</v>
      </c>
      <c r="D34" s="5">
        <v>24.3</v>
      </c>
      <c r="E34" s="5">
        <v>503.6</v>
      </c>
      <c r="F34" s="5">
        <v>346.4</v>
      </c>
      <c r="G34" s="5"/>
      <c r="H34" s="5"/>
      <c r="I34" s="5">
        <v>2592.1999999999998</v>
      </c>
      <c r="J34" s="5">
        <v>32.9</v>
      </c>
      <c r="K34" s="5">
        <v>133.4</v>
      </c>
      <c r="L34" s="5">
        <v>87.8</v>
      </c>
      <c r="M34" s="5">
        <v>182.4</v>
      </c>
      <c r="N34" s="5">
        <v>0</v>
      </c>
      <c r="O34" s="5">
        <v>0</v>
      </c>
      <c r="P34" s="5">
        <f t="shared" si="7"/>
        <v>3903.0000000000005</v>
      </c>
    </row>
    <row r="35" spans="1:18" x14ac:dyDescent="0.2">
      <c r="B35" s="8"/>
      <c r="C35" s="7" t="s">
        <v>75</v>
      </c>
      <c r="D35" s="5">
        <v>2407.6999999999998</v>
      </c>
      <c r="E35" s="5">
        <v>5496.6</v>
      </c>
      <c r="F35" s="5">
        <v>409.2</v>
      </c>
      <c r="G35" s="5">
        <v>19443.400000000001</v>
      </c>
      <c r="H35" s="5">
        <v>4547.8999999999996</v>
      </c>
      <c r="I35" s="5">
        <v>390</v>
      </c>
      <c r="J35" s="5">
        <v>959</v>
      </c>
      <c r="K35" s="5">
        <v>6306.4</v>
      </c>
      <c r="L35" s="5">
        <v>1601</v>
      </c>
      <c r="M35" s="5">
        <v>50</v>
      </c>
      <c r="N35" s="5">
        <v>0</v>
      </c>
      <c r="O35" s="5">
        <v>0</v>
      </c>
      <c r="P35" s="5">
        <f t="shared" si="7"/>
        <v>41611.200000000004</v>
      </c>
    </row>
    <row r="36" spans="1:18" s="1" customFormat="1" ht="15" x14ac:dyDescent="0.25">
      <c r="B36" s="53"/>
      <c r="C36" s="10" t="s">
        <v>13</v>
      </c>
      <c r="D36" s="11">
        <f>SUM(D37:D40)</f>
        <v>6593.4</v>
      </c>
      <c r="E36" s="11">
        <f t="shared" ref="E36:P36" si="11">SUM(E37:E40)</f>
        <v>3000</v>
      </c>
      <c r="F36" s="11">
        <f t="shared" si="11"/>
        <v>13</v>
      </c>
      <c r="G36" s="11">
        <f t="shared" si="11"/>
        <v>1535.5</v>
      </c>
      <c r="H36" s="11">
        <f t="shared" si="11"/>
        <v>12274.2</v>
      </c>
      <c r="I36" s="11">
        <f t="shared" si="11"/>
        <v>4412.8</v>
      </c>
      <c r="J36" s="11">
        <f t="shared" si="11"/>
        <v>3362.9</v>
      </c>
      <c r="K36" s="11">
        <f t="shared" si="11"/>
        <v>0</v>
      </c>
      <c r="L36" s="11">
        <f t="shared" si="11"/>
        <v>21968.7</v>
      </c>
      <c r="M36" s="11">
        <f t="shared" si="11"/>
        <v>9000</v>
      </c>
      <c r="N36" s="11">
        <f t="shared" si="11"/>
        <v>0</v>
      </c>
      <c r="O36" s="11">
        <f t="shared" si="11"/>
        <v>9800</v>
      </c>
      <c r="P36" s="11">
        <f t="shared" si="11"/>
        <v>71960.5</v>
      </c>
      <c r="Q36" s="13"/>
    </row>
    <row r="37" spans="1:18" x14ac:dyDescent="0.2">
      <c r="B37" s="8"/>
      <c r="C37" s="7" t="s">
        <v>72</v>
      </c>
      <c r="D37" s="5">
        <v>4121</v>
      </c>
      <c r="E37" s="5">
        <v>3000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9000</v>
      </c>
      <c r="M37" s="5">
        <v>9000</v>
      </c>
      <c r="N37" s="5">
        <v>0</v>
      </c>
      <c r="O37" s="5">
        <v>9000</v>
      </c>
      <c r="P37" s="5">
        <f t="shared" si="7"/>
        <v>34121</v>
      </c>
    </row>
    <row r="38" spans="1:18" x14ac:dyDescent="0.2">
      <c r="B38" s="8"/>
      <c r="C38" s="7" t="s">
        <v>73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800</v>
      </c>
      <c r="P38" s="5">
        <f t="shared" si="7"/>
        <v>800</v>
      </c>
    </row>
    <row r="39" spans="1:18" x14ac:dyDescent="0.2">
      <c r="B39" s="8"/>
      <c r="C39" s="7" t="s">
        <v>74</v>
      </c>
      <c r="D39" s="5">
        <v>0</v>
      </c>
      <c r="E39" s="5">
        <v>0</v>
      </c>
      <c r="F39" s="5">
        <v>3</v>
      </c>
      <c r="G39" s="5">
        <v>25.4</v>
      </c>
      <c r="H39" s="5">
        <v>65.599999999999994</v>
      </c>
      <c r="I39" s="5">
        <v>11</v>
      </c>
      <c r="J39" s="5">
        <v>55</v>
      </c>
      <c r="K39" s="5">
        <v>0</v>
      </c>
      <c r="L39" s="5">
        <v>5005</v>
      </c>
      <c r="M39" s="5">
        <v>0</v>
      </c>
      <c r="N39" s="5">
        <v>0</v>
      </c>
      <c r="O39" s="5">
        <v>0</v>
      </c>
      <c r="P39" s="5">
        <f t="shared" si="7"/>
        <v>5165</v>
      </c>
    </row>
    <row r="40" spans="1:18" x14ac:dyDescent="0.2">
      <c r="B40" s="8"/>
      <c r="C40" s="7" t="s">
        <v>75</v>
      </c>
      <c r="D40" s="5">
        <v>2472.4</v>
      </c>
      <c r="E40" s="5">
        <v>0</v>
      </c>
      <c r="F40" s="5">
        <v>10</v>
      </c>
      <c r="G40" s="5">
        <v>1510.1</v>
      </c>
      <c r="H40" s="5">
        <v>12208.6</v>
      </c>
      <c r="I40" s="5">
        <v>4401.8</v>
      </c>
      <c r="J40" s="5">
        <v>3307.9</v>
      </c>
      <c r="K40" s="5">
        <v>0</v>
      </c>
      <c r="L40" s="5">
        <v>7963.7</v>
      </c>
      <c r="M40" s="5">
        <v>0</v>
      </c>
      <c r="N40" s="5">
        <v>0</v>
      </c>
      <c r="O40" s="5">
        <v>0</v>
      </c>
      <c r="P40" s="5">
        <f t="shared" si="7"/>
        <v>31874.500000000004</v>
      </c>
    </row>
    <row r="41" spans="1:18" x14ac:dyDescent="0.2">
      <c r="B41" s="8"/>
      <c r="C41" s="7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8" ht="15" x14ac:dyDescent="0.25">
      <c r="A42" s="1"/>
      <c r="B42" s="1" t="s">
        <v>54</v>
      </c>
      <c r="D42" s="6">
        <f>D44+D49</f>
        <v>0</v>
      </c>
      <c r="E42" s="6">
        <f t="shared" ref="E42:P42" si="12">E44+E49</f>
        <v>0</v>
      </c>
      <c r="F42" s="6">
        <f t="shared" si="12"/>
        <v>103984.7</v>
      </c>
      <c r="G42" s="6">
        <f t="shared" si="12"/>
        <v>0</v>
      </c>
      <c r="H42" s="6">
        <f t="shared" si="12"/>
        <v>0</v>
      </c>
      <c r="I42" s="6">
        <f t="shared" si="12"/>
        <v>0</v>
      </c>
      <c r="J42" s="6">
        <f t="shared" si="12"/>
        <v>323453.98300000001</v>
      </c>
      <c r="K42" s="6">
        <f t="shared" si="12"/>
        <v>0</v>
      </c>
      <c r="L42" s="6">
        <f t="shared" si="12"/>
        <v>0</v>
      </c>
      <c r="M42" s="6">
        <f t="shared" si="12"/>
        <v>110209.45999999999</v>
      </c>
      <c r="N42" s="6">
        <f t="shared" si="12"/>
        <v>197.2</v>
      </c>
      <c r="O42" s="6">
        <f t="shared" si="12"/>
        <v>2723</v>
      </c>
      <c r="P42" s="6">
        <f t="shared" si="12"/>
        <v>540568.34299999999</v>
      </c>
      <c r="Q42" s="5"/>
      <c r="R42" s="6"/>
    </row>
    <row r="43" spans="1:18" x14ac:dyDescent="0.2"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8" s="1" customFormat="1" ht="15" x14ac:dyDescent="0.25">
      <c r="B44" s="1" t="s">
        <v>62</v>
      </c>
      <c r="D44" s="11">
        <f>SUM(D45:D47)</f>
        <v>0</v>
      </c>
      <c r="E44" s="11">
        <f t="shared" ref="E44:P44" si="13">SUM(E45:E47)</f>
        <v>0</v>
      </c>
      <c r="F44" s="11">
        <f t="shared" si="13"/>
        <v>103967</v>
      </c>
      <c r="G44" s="11">
        <f t="shared" si="13"/>
        <v>0</v>
      </c>
      <c r="H44" s="11">
        <f t="shared" si="13"/>
        <v>0</v>
      </c>
      <c r="I44" s="11">
        <f t="shared" si="13"/>
        <v>0</v>
      </c>
      <c r="J44" s="11">
        <f t="shared" si="13"/>
        <v>0</v>
      </c>
      <c r="K44" s="11">
        <f t="shared" si="13"/>
        <v>0</v>
      </c>
      <c r="L44" s="11">
        <f t="shared" si="13"/>
        <v>0</v>
      </c>
      <c r="M44" s="11">
        <f t="shared" si="13"/>
        <v>110096.95999999999</v>
      </c>
      <c r="N44" s="11">
        <f t="shared" si="13"/>
        <v>0</v>
      </c>
      <c r="O44" s="11">
        <f t="shared" si="13"/>
        <v>0</v>
      </c>
      <c r="P44" s="11">
        <f t="shared" si="13"/>
        <v>214063.96</v>
      </c>
      <c r="Q44" s="13"/>
    </row>
    <row r="45" spans="1:18" x14ac:dyDescent="0.2">
      <c r="B45" s="8"/>
      <c r="C45" s="7" t="s">
        <v>63</v>
      </c>
      <c r="D45" s="5">
        <v>0</v>
      </c>
      <c r="E45" s="5">
        <v>0</v>
      </c>
      <c r="F45" s="5">
        <v>33009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f>SUM(D45:O45)</f>
        <v>33009</v>
      </c>
    </row>
    <row r="46" spans="1:18" x14ac:dyDescent="0.2">
      <c r="B46" s="8"/>
      <c r="C46" s="7" t="s">
        <v>65</v>
      </c>
      <c r="D46" s="5">
        <v>0</v>
      </c>
      <c r="E46" s="5">
        <v>0</v>
      </c>
      <c r="F46" s="5">
        <v>70958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54953</v>
      </c>
      <c r="N46" s="5">
        <v>0</v>
      </c>
      <c r="O46" s="5">
        <v>0</v>
      </c>
      <c r="P46" s="5">
        <f t="shared" ref="P46:P47" si="14">SUM(D46:O46)</f>
        <v>125911</v>
      </c>
    </row>
    <row r="47" spans="1:18" x14ac:dyDescent="0.2">
      <c r="B47" s="8"/>
      <c r="C47" s="7" t="s">
        <v>76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55143.96</v>
      </c>
      <c r="N47" s="5">
        <v>0</v>
      </c>
      <c r="O47" s="5">
        <v>0</v>
      </c>
      <c r="P47" s="5">
        <f t="shared" si="14"/>
        <v>55143.96</v>
      </c>
    </row>
    <row r="48" spans="1:18" x14ac:dyDescent="0.2">
      <c r="B48" s="8"/>
      <c r="C48" s="7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7" s="1" customFormat="1" ht="15" x14ac:dyDescent="0.25">
      <c r="B49" s="53"/>
      <c r="C49" s="10" t="s">
        <v>46</v>
      </c>
      <c r="D49" s="11">
        <f>SUM(D50:D53)</f>
        <v>0</v>
      </c>
      <c r="E49" s="11">
        <f t="shared" ref="E49:P49" si="15">SUM(E50:E53)</f>
        <v>0</v>
      </c>
      <c r="F49" s="11">
        <f t="shared" si="15"/>
        <v>17.7</v>
      </c>
      <c r="G49" s="11">
        <f t="shared" si="15"/>
        <v>0</v>
      </c>
      <c r="H49" s="11">
        <f t="shared" si="15"/>
        <v>0</v>
      </c>
      <c r="I49" s="11">
        <f t="shared" si="15"/>
        <v>0</v>
      </c>
      <c r="J49" s="11">
        <f t="shared" si="15"/>
        <v>323453.98300000001</v>
      </c>
      <c r="K49" s="11">
        <f t="shared" si="15"/>
        <v>0</v>
      </c>
      <c r="L49" s="11">
        <f t="shared" si="15"/>
        <v>0</v>
      </c>
      <c r="M49" s="11">
        <f t="shared" si="15"/>
        <v>112.5</v>
      </c>
      <c r="N49" s="11">
        <f t="shared" si="15"/>
        <v>197.2</v>
      </c>
      <c r="O49" s="11">
        <f t="shared" si="15"/>
        <v>2723</v>
      </c>
      <c r="P49" s="11">
        <f t="shared" si="15"/>
        <v>326504.38299999997</v>
      </c>
      <c r="Q49" s="13"/>
    </row>
    <row r="50" spans="1:17" x14ac:dyDescent="0.2">
      <c r="B50" s="8"/>
      <c r="C50" s="50" t="s">
        <v>146</v>
      </c>
      <c r="D50" s="5">
        <v>0</v>
      </c>
      <c r="E50" s="5">
        <v>0</v>
      </c>
      <c r="F50" s="5">
        <v>17.7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f>SUM(D50:O50)</f>
        <v>17.7</v>
      </c>
    </row>
    <row r="51" spans="1:17" x14ac:dyDescent="0.2">
      <c r="B51" s="8"/>
      <c r="C51" s="50" t="s">
        <v>127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102.5</v>
      </c>
      <c r="N51" s="5">
        <v>197.2</v>
      </c>
      <c r="O51" s="5">
        <v>2723</v>
      </c>
      <c r="P51" s="5">
        <f t="shared" ref="P51:P53" si="16">SUM(D51:O51)</f>
        <v>3022.7</v>
      </c>
    </row>
    <row r="52" spans="1:17" x14ac:dyDescent="0.2">
      <c r="B52" s="8"/>
      <c r="C52" s="50" t="s">
        <v>147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67616.83</v>
      </c>
      <c r="K52" s="5">
        <v>0</v>
      </c>
      <c r="L52" s="5">
        <v>0</v>
      </c>
      <c r="M52" s="5">
        <v>10</v>
      </c>
      <c r="N52" s="5">
        <v>0</v>
      </c>
      <c r="O52" s="5">
        <v>0</v>
      </c>
      <c r="P52" s="5">
        <f t="shared" si="16"/>
        <v>67626.83</v>
      </c>
    </row>
    <row r="53" spans="1:17" x14ac:dyDescent="0.2">
      <c r="B53" s="8"/>
      <c r="C53" s="50" t="s">
        <v>148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255837.15299999999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f t="shared" si="16"/>
        <v>255837.15299999999</v>
      </c>
    </row>
    <row r="54" spans="1:17" x14ac:dyDescent="0.2">
      <c r="B54" s="8"/>
      <c r="C54" s="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7" ht="15" x14ac:dyDescent="0.25">
      <c r="A55" s="8"/>
      <c r="B55" s="10" t="s">
        <v>83</v>
      </c>
      <c r="D55" s="11">
        <f>D57</f>
        <v>149.31700000000001</v>
      </c>
      <c r="E55" s="11">
        <f t="shared" ref="E55:P55" si="17">E57</f>
        <v>230.12899999999999</v>
      </c>
      <c r="F55" s="11">
        <f t="shared" si="17"/>
        <v>209.863</v>
      </c>
      <c r="G55" s="11">
        <f t="shared" si="17"/>
        <v>198.93799999999999</v>
      </c>
      <c r="H55" s="11">
        <f t="shared" si="17"/>
        <v>82.88</v>
      </c>
      <c r="I55" s="11">
        <f t="shared" si="17"/>
        <v>44</v>
      </c>
      <c r="J55" s="11">
        <f t="shared" si="17"/>
        <v>82.363</v>
      </c>
      <c r="K55" s="11">
        <f t="shared" si="17"/>
        <v>68.183000000000007</v>
      </c>
      <c r="L55" s="11">
        <f t="shared" si="17"/>
        <v>101.047</v>
      </c>
      <c r="M55" s="11">
        <f t="shared" si="17"/>
        <v>79.983000000000004</v>
      </c>
      <c r="N55" s="11">
        <f t="shared" si="17"/>
        <v>62.296999999999997</v>
      </c>
      <c r="O55" s="11">
        <f t="shared" si="17"/>
        <v>54.558999999999997</v>
      </c>
      <c r="P55" s="11">
        <f t="shared" si="17"/>
        <v>1363.559</v>
      </c>
      <c r="Q55" s="5"/>
    </row>
    <row r="56" spans="1:17" ht="8.25" customHeight="1" x14ac:dyDescent="0.2">
      <c r="A56" s="8"/>
      <c r="B56" s="7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7" x14ac:dyDescent="0.2">
      <c r="A57" s="8"/>
      <c r="B57" s="8"/>
      <c r="C57" s="7" t="s">
        <v>58</v>
      </c>
      <c r="D57" s="5">
        <v>149.31700000000001</v>
      </c>
      <c r="E57" s="5">
        <v>230.12899999999999</v>
      </c>
      <c r="F57" s="5">
        <v>209.863</v>
      </c>
      <c r="G57" s="5">
        <v>198.93799999999999</v>
      </c>
      <c r="H57" s="5">
        <v>82.88</v>
      </c>
      <c r="I57" s="5">
        <v>44</v>
      </c>
      <c r="J57" s="5">
        <v>82.363</v>
      </c>
      <c r="K57" s="5">
        <v>68.183000000000007</v>
      </c>
      <c r="L57" s="5">
        <v>101.047</v>
      </c>
      <c r="M57" s="5">
        <v>79.983000000000004</v>
      </c>
      <c r="N57" s="5">
        <v>62.296999999999997</v>
      </c>
      <c r="O57" s="5">
        <v>54.558999999999997</v>
      </c>
      <c r="P57" s="5">
        <f>SUM(D57:O57)</f>
        <v>1363.559</v>
      </c>
      <c r="Q57" s="5"/>
    </row>
    <row r="58" spans="1:17" x14ac:dyDescent="0.2">
      <c r="A58" s="8"/>
      <c r="B58" s="8"/>
      <c r="C58" s="7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s="1" customFormat="1" ht="15" x14ac:dyDescent="0.25">
      <c r="A59" s="10" t="s">
        <v>86</v>
      </c>
      <c r="B59" s="10"/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8.1499999999999993E-3</v>
      </c>
      <c r="O59" s="11">
        <v>0</v>
      </c>
      <c r="P59" s="13">
        <v>8.1499999999999993E-3</v>
      </c>
      <c r="Q59" s="13"/>
    </row>
    <row r="60" spans="1:17" ht="15" x14ac:dyDescent="0.25">
      <c r="A60" s="8"/>
      <c r="B60" s="10"/>
      <c r="C60" s="7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7" ht="15" x14ac:dyDescent="0.25">
      <c r="A61" s="8"/>
      <c r="B61" s="7"/>
      <c r="C61" s="14" t="s">
        <v>18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11"/>
      <c r="Q61" s="5"/>
    </row>
    <row r="62" spans="1:17" ht="15" x14ac:dyDescent="0.25">
      <c r="A62" s="8"/>
      <c r="B62" s="7"/>
      <c r="C62" s="7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11"/>
      <c r="Q62" s="5"/>
    </row>
    <row r="63" spans="1:17" ht="15" x14ac:dyDescent="0.25">
      <c r="A63" s="8"/>
      <c r="B63" s="7"/>
      <c r="C63" s="14" t="s">
        <v>32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1"/>
      <c r="Q63" s="5"/>
    </row>
    <row r="64" spans="1:17" x14ac:dyDescent="0.2">
      <c r="A64" s="14"/>
      <c r="B64" s="14"/>
      <c r="C64" s="14"/>
      <c r="D64" s="14"/>
      <c r="E64" s="14"/>
      <c r="F64" s="14"/>
      <c r="G64" s="14"/>
      <c r="H64" s="14"/>
      <c r="I64" s="5"/>
      <c r="J64" s="5"/>
      <c r="K64" s="5"/>
    </row>
    <row r="65" spans="1:11" x14ac:dyDescent="0.2">
      <c r="A65" s="14"/>
      <c r="B65" s="14"/>
      <c r="C65" s="14"/>
      <c r="D65" s="14"/>
      <c r="E65" s="14"/>
      <c r="F65" s="14"/>
      <c r="G65" s="14"/>
      <c r="H65" s="14"/>
      <c r="I65" s="5"/>
      <c r="J65" s="5"/>
      <c r="K65" s="5"/>
    </row>
    <row r="66" spans="1:11" x14ac:dyDescent="0.2">
      <c r="A66" s="14"/>
      <c r="B66" s="14"/>
      <c r="C66" s="14"/>
      <c r="D66" s="14"/>
      <c r="E66" s="14"/>
      <c r="F66" s="14"/>
      <c r="G66" s="14"/>
      <c r="H66" s="14"/>
      <c r="I66" s="5"/>
      <c r="J66" s="5"/>
      <c r="K66" s="5"/>
    </row>
    <row r="67" spans="1:11" x14ac:dyDescent="0.2">
      <c r="A67" s="14"/>
      <c r="B67" s="14"/>
      <c r="C67" s="14"/>
      <c r="D67" s="14"/>
      <c r="E67" s="14"/>
      <c r="F67" s="14"/>
      <c r="G67" s="14"/>
      <c r="H67" s="14"/>
      <c r="I67" s="5"/>
      <c r="J67" s="5"/>
      <c r="K67" s="5"/>
    </row>
    <row r="68" spans="1:11" x14ac:dyDescent="0.2">
      <c r="A68" s="14"/>
      <c r="B68" s="14"/>
      <c r="C68" s="14"/>
      <c r="D68" s="14"/>
      <c r="E68" s="14"/>
      <c r="F68" s="14"/>
      <c r="G68" s="14"/>
      <c r="H68" s="14"/>
      <c r="I68" s="5"/>
      <c r="J68" s="5"/>
      <c r="K68" s="5"/>
    </row>
    <row r="69" spans="1:11" x14ac:dyDescent="0.2">
      <c r="A69" s="14"/>
      <c r="B69" s="14"/>
      <c r="C69" s="14"/>
      <c r="D69" s="14"/>
      <c r="E69" s="14"/>
      <c r="F69" s="14"/>
      <c r="G69" s="14"/>
      <c r="H69" s="14"/>
      <c r="I69" s="5"/>
      <c r="J69" s="5"/>
      <c r="K69" s="5"/>
    </row>
    <row r="70" spans="1:11" ht="15" x14ac:dyDescent="0.25">
      <c r="A70" s="14"/>
      <c r="B70" s="14"/>
      <c r="C70" s="14"/>
      <c r="D70" s="14"/>
      <c r="E70" s="14"/>
      <c r="F70" s="14"/>
      <c r="G70" s="14"/>
      <c r="H70" s="14"/>
      <c r="I70" s="5"/>
      <c r="J70" s="5"/>
      <c r="K70" s="11"/>
    </row>
    <row r="71" spans="1:11" ht="15" x14ac:dyDescent="0.25">
      <c r="A71" s="14"/>
      <c r="B71" s="14"/>
      <c r="C71" s="14"/>
      <c r="D71" s="14"/>
      <c r="E71" s="14"/>
      <c r="F71" s="14"/>
      <c r="G71" s="14"/>
      <c r="H71" s="14"/>
      <c r="I71" s="5"/>
      <c r="J71" s="5"/>
      <c r="K71" s="11"/>
    </row>
    <row r="72" spans="1:11" ht="15" x14ac:dyDescent="0.25">
      <c r="A72" s="14"/>
      <c r="B72" s="14"/>
      <c r="C72" s="14"/>
      <c r="D72" s="14"/>
      <c r="E72" s="14"/>
      <c r="F72" s="14"/>
      <c r="G72" s="14"/>
      <c r="H72" s="14"/>
      <c r="I72" s="5"/>
      <c r="J72" s="5"/>
      <c r="K72" s="11"/>
    </row>
    <row r="73" spans="1:11" ht="15" x14ac:dyDescent="0.25">
      <c r="A73" s="14"/>
      <c r="B73" s="14"/>
      <c r="C73" s="14"/>
      <c r="D73" s="14"/>
      <c r="E73" s="14"/>
      <c r="F73" s="14"/>
      <c r="G73" s="14"/>
      <c r="H73" s="14"/>
      <c r="I73" s="5"/>
      <c r="J73" s="5"/>
      <c r="K73" s="11"/>
    </row>
    <row r="74" spans="1:11" ht="15" x14ac:dyDescent="0.25">
      <c r="A74" s="14"/>
      <c r="B74" s="14"/>
      <c r="C74" s="14"/>
      <c r="D74" s="14"/>
      <c r="E74" s="14"/>
      <c r="F74" s="14"/>
      <c r="G74" s="14"/>
      <c r="H74" s="14"/>
      <c r="I74" s="5"/>
      <c r="J74" s="5"/>
      <c r="K74" s="11"/>
    </row>
    <row r="75" spans="1:11" ht="15" x14ac:dyDescent="0.25">
      <c r="A75" s="14"/>
      <c r="B75" s="14"/>
      <c r="C75" s="14"/>
      <c r="D75" s="14"/>
      <c r="E75" s="14"/>
      <c r="F75" s="14"/>
      <c r="G75" s="14"/>
      <c r="H75" s="14"/>
      <c r="I75" s="5"/>
      <c r="J75" s="5"/>
      <c r="K75" s="11"/>
    </row>
    <row r="76" spans="1:11" ht="15" x14ac:dyDescent="0.25">
      <c r="A76" s="14"/>
      <c r="B76" s="14"/>
      <c r="C76" s="14"/>
      <c r="D76" s="14"/>
      <c r="E76" s="14"/>
      <c r="F76" s="14"/>
      <c r="G76" s="14"/>
      <c r="H76" s="14"/>
      <c r="I76" s="5"/>
      <c r="J76" s="5"/>
      <c r="K76" s="11"/>
    </row>
    <row r="77" spans="1:11" ht="15" x14ac:dyDescent="0.25">
      <c r="A77" s="14"/>
      <c r="B77" s="14"/>
      <c r="C77" s="14"/>
      <c r="D77" s="14"/>
      <c r="E77" s="14"/>
      <c r="F77" s="14"/>
      <c r="G77" s="14"/>
      <c r="H77" s="14"/>
      <c r="I77" s="5"/>
      <c r="J77" s="5"/>
      <c r="K77" s="11"/>
    </row>
    <row r="78" spans="1:11" ht="15" x14ac:dyDescent="0.25">
      <c r="A78" s="14"/>
      <c r="B78" s="14"/>
      <c r="C78" s="14"/>
      <c r="D78" s="14"/>
      <c r="E78" s="14"/>
      <c r="F78" s="14"/>
      <c r="G78" s="14"/>
      <c r="H78" s="14"/>
      <c r="I78" s="5"/>
      <c r="J78" s="5"/>
      <c r="K78" s="11"/>
    </row>
    <row r="79" spans="1:11" ht="15" x14ac:dyDescent="0.25">
      <c r="A79" s="14"/>
      <c r="B79" s="14"/>
      <c r="C79" s="14"/>
      <c r="D79" s="14"/>
      <c r="E79" s="14"/>
      <c r="F79" s="14"/>
      <c r="G79" s="14"/>
      <c r="H79" s="14"/>
      <c r="I79" s="5"/>
      <c r="J79" s="5"/>
      <c r="K79" s="11"/>
    </row>
    <row r="80" spans="1:11" ht="15" x14ac:dyDescent="0.25">
      <c r="A80" s="14"/>
      <c r="B80" s="14"/>
      <c r="C80" s="14"/>
      <c r="D80" s="14"/>
      <c r="E80" s="14"/>
      <c r="F80" s="14"/>
      <c r="G80" s="14"/>
      <c r="H80" s="14"/>
      <c r="I80" s="5"/>
      <c r="J80" s="5"/>
      <c r="K80" s="11"/>
    </row>
    <row r="81" spans="1:11" ht="15" x14ac:dyDescent="0.25">
      <c r="A81" s="14"/>
      <c r="B81" s="14"/>
      <c r="C81" s="14"/>
      <c r="D81" s="14"/>
      <c r="E81" s="14"/>
      <c r="F81" s="14"/>
      <c r="G81" s="14"/>
      <c r="H81" s="14"/>
      <c r="I81" s="5"/>
      <c r="J81" s="5"/>
      <c r="K81" s="11"/>
    </row>
    <row r="82" spans="1:11" ht="15" x14ac:dyDescent="0.25">
      <c r="A82" s="14"/>
      <c r="B82" s="14"/>
      <c r="C82" s="14"/>
      <c r="D82" s="14"/>
      <c r="E82" s="14"/>
      <c r="F82" s="14"/>
      <c r="G82" s="14"/>
      <c r="H82" s="14"/>
      <c r="I82" s="5"/>
      <c r="J82" s="5"/>
      <c r="K82" s="11"/>
    </row>
    <row r="83" spans="1:11" ht="15" x14ac:dyDescent="0.25">
      <c r="A83" s="14"/>
      <c r="B83" s="14"/>
      <c r="C83" s="14"/>
      <c r="D83" s="14"/>
      <c r="E83" s="14"/>
      <c r="F83" s="14"/>
      <c r="G83" s="14"/>
      <c r="H83" s="14"/>
      <c r="I83" s="5"/>
      <c r="J83" s="5"/>
      <c r="K83" s="11"/>
    </row>
    <row r="84" spans="1:11" ht="15" x14ac:dyDescent="0.25">
      <c r="A84" s="14"/>
      <c r="B84" s="14"/>
      <c r="C84" s="14"/>
      <c r="D84" s="14"/>
      <c r="E84" s="14"/>
      <c r="F84" s="14"/>
      <c r="G84" s="14"/>
      <c r="H84" s="14"/>
      <c r="I84" s="5"/>
      <c r="J84" s="5"/>
      <c r="K84" s="11"/>
    </row>
    <row r="85" spans="1:11" ht="15" x14ac:dyDescent="0.25">
      <c r="A85" s="14"/>
      <c r="B85" s="14"/>
      <c r="C85" s="14"/>
      <c r="D85" s="14"/>
      <c r="E85" s="14"/>
      <c r="F85" s="14"/>
      <c r="G85" s="14"/>
      <c r="H85" s="14"/>
      <c r="I85" s="5"/>
      <c r="J85" s="5"/>
      <c r="K85" s="11"/>
    </row>
    <row r="86" spans="1:11" ht="15" x14ac:dyDescent="0.25">
      <c r="A86" s="14"/>
      <c r="B86" s="14"/>
      <c r="C86" s="14"/>
      <c r="D86" s="14"/>
      <c r="E86" s="14"/>
      <c r="F86" s="14"/>
      <c r="G86" s="14"/>
      <c r="H86" s="14"/>
      <c r="I86" s="5"/>
      <c r="J86" s="5"/>
      <c r="K86" s="11"/>
    </row>
    <row r="87" spans="1:11" ht="15" x14ac:dyDescent="0.25">
      <c r="A87" s="14"/>
      <c r="B87" s="14"/>
      <c r="C87" s="14"/>
      <c r="D87" s="14"/>
      <c r="E87" s="14"/>
      <c r="F87" s="14"/>
      <c r="G87" s="14"/>
      <c r="H87" s="14"/>
      <c r="I87" s="5"/>
      <c r="J87" s="5"/>
      <c r="K87" s="11"/>
    </row>
    <row r="88" spans="1:11" ht="15" x14ac:dyDescent="0.25">
      <c r="A88" s="14"/>
      <c r="B88" s="14"/>
      <c r="C88" s="14"/>
      <c r="D88" s="14"/>
      <c r="E88" s="14"/>
      <c r="F88" s="14"/>
      <c r="G88" s="14"/>
      <c r="H88" s="14"/>
      <c r="I88" s="5"/>
      <c r="J88" s="5"/>
      <c r="K88" s="11"/>
    </row>
    <row r="89" spans="1:11" ht="15" x14ac:dyDescent="0.25">
      <c r="A89" s="14"/>
      <c r="B89" s="14"/>
      <c r="C89" s="14"/>
      <c r="D89" s="14"/>
      <c r="E89" s="14"/>
      <c r="F89" s="14"/>
      <c r="G89" s="14"/>
      <c r="H89" s="14"/>
      <c r="I89" s="5"/>
      <c r="J89" s="5"/>
      <c r="K89" s="11"/>
    </row>
    <row r="90" spans="1:11" ht="15" x14ac:dyDescent="0.25">
      <c r="A90" s="14"/>
      <c r="B90" s="14"/>
      <c r="C90" s="14"/>
      <c r="D90" s="14"/>
      <c r="E90" s="14"/>
      <c r="F90" s="14"/>
      <c r="G90" s="14"/>
      <c r="H90" s="14"/>
      <c r="I90" s="5"/>
      <c r="J90" s="5"/>
      <c r="K90" s="11"/>
    </row>
    <row r="91" spans="1:11" ht="15" x14ac:dyDescent="0.25">
      <c r="A91" s="52"/>
      <c r="C91" s="8"/>
      <c r="D91" s="8"/>
      <c r="E91" s="8"/>
      <c r="F91" s="8"/>
      <c r="G91" s="8"/>
      <c r="H91" s="8"/>
      <c r="I91" s="11"/>
      <c r="J91" s="11"/>
      <c r="K91" s="11"/>
    </row>
    <row r="92" spans="1:11" ht="15" x14ac:dyDescent="0.25">
      <c r="A92" s="1"/>
      <c r="B92" s="1"/>
      <c r="C92" s="53"/>
      <c r="D92" s="53"/>
      <c r="E92" s="53"/>
      <c r="F92" s="53"/>
      <c r="G92" s="53"/>
      <c r="H92" s="53"/>
      <c r="I92" s="6"/>
      <c r="J92" s="6"/>
      <c r="K92" s="6"/>
    </row>
    <row r="93" spans="1:11" ht="15" x14ac:dyDescent="0.25">
      <c r="A93" s="1"/>
      <c r="B93" s="1"/>
      <c r="C93" s="53"/>
      <c r="D93" s="53"/>
      <c r="E93" s="53"/>
      <c r="F93" s="53"/>
      <c r="G93" s="53"/>
      <c r="H93" s="53"/>
      <c r="I93" s="6"/>
      <c r="J93" s="6"/>
      <c r="K93" s="6"/>
    </row>
    <row r="94" spans="1:11" x14ac:dyDescent="0.2">
      <c r="I94" s="49"/>
      <c r="J94" s="49"/>
      <c r="K94" s="49"/>
    </row>
    <row r="95" spans="1:11" x14ac:dyDescent="0.2">
      <c r="I95" s="49"/>
      <c r="J95" s="49"/>
      <c r="K95" s="49"/>
    </row>
    <row r="96" spans="1:11" ht="15" x14ac:dyDescent="0.25">
      <c r="A96" s="1"/>
      <c r="B96" s="1"/>
      <c r="C96" s="1"/>
      <c r="D96" s="1"/>
      <c r="E96" s="1"/>
      <c r="F96" s="1"/>
      <c r="G96" s="1"/>
      <c r="H96" s="1"/>
      <c r="I96" s="6"/>
      <c r="J96" s="6"/>
      <c r="K96" s="6"/>
    </row>
    <row r="97" spans="1:11" x14ac:dyDescent="0.2">
      <c r="I97" s="49"/>
      <c r="J97" s="49"/>
      <c r="K97" s="49"/>
    </row>
    <row r="98" spans="1:11" x14ac:dyDescent="0.2">
      <c r="I98" s="49"/>
      <c r="J98" s="49"/>
      <c r="K98" s="49"/>
    </row>
    <row r="99" spans="1:11" x14ac:dyDescent="0.2">
      <c r="I99" s="49"/>
      <c r="J99" s="49"/>
      <c r="K99" s="49"/>
    </row>
    <row r="100" spans="1:11" x14ac:dyDescent="0.2">
      <c r="I100" s="49"/>
      <c r="J100" s="49"/>
      <c r="K100" s="49"/>
    </row>
    <row r="101" spans="1:11" x14ac:dyDescent="0.2">
      <c r="I101" s="49"/>
      <c r="J101" s="49"/>
      <c r="K101" s="49"/>
    </row>
    <row r="102" spans="1:11" x14ac:dyDescent="0.2">
      <c r="C102" s="8"/>
      <c r="D102" s="8"/>
      <c r="E102" s="8"/>
      <c r="F102" s="8"/>
      <c r="G102" s="8"/>
      <c r="H102" s="8"/>
      <c r="I102" s="49"/>
      <c r="J102" s="49"/>
      <c r="K102" s="49"/>
    </row>
    <row r="103" spans="1:11" x14ac:dyDescent="0.2">
      <c r="I103" s="5"/>
      <c r="J103" s="5"/>
      <c r="K103" s="5"/>
    </row>
    <row r="104" spans="1:11" x14ac:dyDescent="0.2">
      <c r="A104" s="14"/>
      <c r="B104" s="14"/>
      <c r="C104" s="14"/>
      <c r="D104" s="14"/>
      <c r="E104" s="14"/>
      <c r="F104" s="14"/>
      <c r="G104" s="14"/>
      <c r="H104" s="14"/>
      <c r="I104" s="59"/>
      <c r="J104" s="59"/>
      <c r="K104" s="59"/>
    </row>
    <row r="105" spans="1:11" x14ac:dyDescent="0.2">
      <c r="A105" s="14"/>
      <c r="B105" s="14"/>
      <c r="C105" s="14"/>
      <c r="D105" s="14"/>
      <c r="E105" s="14"/>
      <c r="F105" s="14"/>
      <c r="G105" s="14"/>
      <c r="H105" s="14"/>
      <c r="I105" s="59"/>
      <c r="J105" s="59"/>
      <c r="K105" s="59"/>
    </row>
    <row r="106" spans="1:11" x14ac:dyDescent="0.2">
      <c r="A106" s="14"/>
      <c r="B106" s="14"/>
      <c r="C106" s="14"/>
      <c r="D106" s="14"/>
      <c r="E106" s="14"/>
      <c r="F106" s="14"/>
      <c r="G106" s="14"/>
      <c r="H106" s="14"/>
      <c r="I106" s="59"/>
      <c r="J106" s="59"/>
      <c r="K106" s="59"/>
    </row>
    <row r="107" spans="1:11" x14ac:dyDescent="0.2">
      <c r="A107" s="14"/>
      <c r="B107" s="14"/>
      <c r="C107" s="14"/>
      <c r="D107" s="14"/>
      <c r="E107" s="14"/>
      <c r="F107" s="14"/>
      <c r="G107" s="14"/>
      <c r="H107" s="14"/>
      <c r="I107" s="59"/>
      <c r="J107" s="59"/>
      <c r="K107" s="59"/>
    </row>
    <row r="108" spans="1:11" x14ac:dyDescent="0.2">
      <c r="A108" s="14"/>
      <c r="B108" s="14"/>
      <c r="C108" s="14"/>
      <c r="D108" s="14"/>
      <c r="E108" s="14"/>
      <c r="F108" s="14"/>
      <c r="G108" s="14"/>
      <c r="H108" s="14"/>
      <c r="I108" s="59"/>
      <c r="J108" s="59"/>
      <c r="K108" s="59"/>
    </row>
    <row r="109" spans="1:11" x14ac:dyDescent="0.2">
      <c r="A109" s="14"/>
      <c r="B109" s="14"/>
      <c r="C109" s="14"/>
      <c r="D109" s="14"/>
      <c r="E109" s="14"/>
      <c r="F109" s="14"/>
      <c r="G109" s="14"/>
      <c r="H109" s="14"/>
      <c r="I109" s="59"/>
      <c r="J109" s="59"/>
      <c r="K109" s="59"/>
    </row>
    <row r="110" spans="1:11" x14ac:dyDescent="0.2">
      <c r="A110" s="14"/>
      <c r="B110" s="14"/>
      <c r="C110" s="14"/>
      <c r="D110" s="14"/>
      <c r="E110" s="14"/>
      <c r="F110" s="14"/>
      <c r="G110" s="14"/>
      <c r="H110" s="14"/>
      <c r="I110" s="59"/>
      <c r="J110" s="59"/>
      <c r="K110" s="59"/>
    </row>
    <row r="111" spans="1:11" x14ac:dyDescent="0.2">
      <c r="A111" s="14"/>
      <c r="B111" s="14"/>
      <c r="C111" s="14"/>
      <c r="D111" s="14"/>
      <c r="E111" s="14"/>
      <c r="F111" s="14"/>
      <c r="G111" s="14"/>
      <c r="H111" s="14"/>
      <c r="I111" s="5"/>
      <c r="J111" s="5"/>
      <c r="K111" s="5"/>
    </row>
    <row r="112" spans="1:11" x14ac:dyDescent="0.2">
      <c r="A112" s="14"/>
      <c r="B112" s="14"/>
      <c r="C112" s="14"/>
      <c r="D112" s="14"/>
      <c r="E112" s="14"/>
      <c r="F112" s="14"/>
      <c r="G112" s="14"/>
      <c r="H112" s="14"/>
      <c r="I112" s="5"/>
      <c r="J112" s="5"/>
      <c r="K112" s="5"/>
    </row>
    <row r="113" spans="9:11" x14ac:dyDescent="0.2">
      <c r="I113" s="5"/>
      <c r="J113" s="5"/>
      <c r="K113" s="5"/>
    </row>
    <row r="114" spans="9:11" x14ac:dyDescent="0.2">
      <c r="I114" s="5"/>
      <c r="J114" s="5"/>
    </row>
    <row r="115" spans="9:11" x14ac:dyDescent="0.2">
      <c r="I115" s="5"/>
      <c r="J115" s="5"/>
    </row>
    <row r="116" spans="9:11" x14ac:dyDescent="0.2">
      <c r="I116" s="5"/>
      <c r="J116" s="5"/>
    </row>
    <row r="117" spans="9:11" x14ac:dyDescent="0.2">
      <c r="I117" s="5"/>
      <c r="J117" s="5"/>
    </row>
    <row r="118" spans="9:11" x14ac:dyDescent="0.2">
      <c r="I118" s="5"/>
      <c r="J118" s="5"/>
    </row>
    <row r="119" spans="9:11" x14ac:dyDescent="0.2">
      <c r="I119" s="5"/>
      <c r="J119" s="5"/>
    </row>
    <row r="120" spans="9:11" x14ac:dyDescent="0.2">
      <c r="I120" s="5"/>
      <c r="J120" s="5"/>
    </row>
  </sheetData>
  <mergeCells count="1">
    <mergeCell ref="A5:C5"/>
  </mergeCells>
  <printOptions horizontalCentered="1"/>
  <pageMargins left="0.23622047244094491" right="0.23622047244094491" top="0.94488188976377963" bottom="0" header="0.39370078740157483" footer="0"/>
  <pageSetup paperSize="9" scale="56" orientation="portrait" r:id="rId1"/>
  <headerFooter alignWithMargins="0">
    <oddHeader>&amp;CBUREAU OF THE TREASURY
Statistical Data Analysis Division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113"/>
  <sheetViews>
    <sheetView zoomScaleNormal="100" workbookViewId="0">
      <pane xSplit="3" ySplit="7" topLeftCell="D8" activePane="bottomRight" state="frozen"/>
      <selection activeCell="O27" sqref="O27"/>
      <selection pane="topRight" activeCell="O27" sqref="O27"/>
      <selection pane="bottomLeft" activeCell="O27" sqref="O27"/>
      <selection pane="bottomRight" activeCell="D1" sqref="D1:P1048576"/>
    </sheetView>
  </sheetViews>
  <sheetFormatPr defaultColWidth="13.85546875" defaultRowHeight="14.25" x14ac:dyDescent="0.2"/>
  <cols>
    <col min="1" max="1" width="0.85546875" style="2" customWidth="1"/>
    <col min="2" max="2" width="0.7109375" style="2" customWidth="1"/>
    <col min="3" max="3" width="34" style="2" customWidth="1"/>
    <col min="4" max="16" width="11.7109375" style="2" customWidth="1"/>
    <col min="17" max="17" width="22.42578125" style="2" customWidth="1"/>
    <col min="18" max="16384" width="13.85546875" style="2"/>
  </cols>
  <sheetData>
    <row r="1" spans="1:18" ht="15" x14ac:dyDescent="0.25">
      <c r="A1" s="1" t="s">
        <v>93</v>
      </c>
      <c r="I1" s="5"/>
      <c r="J1" s="5"/>
    </row>
    <row r="2" spans="1:18" ht="15" x14ac:dyDescent="0.25">
      <c r="A2" s="1" t="s">
        <v>149</v>
      </c>
      <c r="I2" s="5"/>
      <c r="J2" s="5"/>
    </row>
    <row r="3" spans="1:18" x14ac:dyDescent="0.2">
      <c r="A3" s="2" t="s">
        <v>6</v>
      </c>
      <c r="I3" s="5"/>
      <c r="J3" s="5"/>
    </row>
    <row r="4" spans="1:18" x14ac:dyDescent="0.2">
      <c r="I4" s="5"/>
      <c r="J4" s="5"/>
    </row>
    <row r="5" spans="1:18" ht="21" customHeight="1" thickBot="1" x14ac:dyDescent="0.25">
      <c r="A5" s="102" t="s">
        <v>119</v>
      </c>
      <c r="B5" s="103"/>
      <c r="C5" s="104"/>
      <c r="D5" s="62" t="s">
        <v>25</v>
      </c>
      <c r="E5" s="45" t="s">
        <v>26</v>
      </c>
      <c r="F5" s="45" t="s">
        <v>27</v>
      </c>
      <c r="G5" s="45" t="s">
        <v>82</v>
      </c>
      <c r="H5" s="45" t="s">
        <v>0</v>
      </c>
      <c r="I5" s="45" t="s">
        <v>96</v>
      </c>
      <c r="J5" s="45" t="s">
        <v>97</v>
      </c>
      <c r="K5" s="45" t="s">
        <v>94</v>
      </c>
      <c r="L5" s="45" t="s">
        <v>28</v>
      </c>
      <c r="M5" s="45" t="s">
        <v>29</v>
      </c>
      <c r="N5" s="45" t="s">
        <v>30</v>
      </c>
      <c r="O5" s="45" t="s">
        <v>31</v>
      </c>
      <c r="P5" s="46" t="s">
        <v>38</v>
      </c>
    </row>
    <row r="6" spans="1:18" s="14" customFormat="1" ht="15" thickTop="1" x14ac:dyDescent="0.2">
      <c r="A6" s="2"/>
      <c r="B6" s="2"/>
      <c r="C6" s="2"/>
      <c r="D6" s="5"/>
      <c r="E6" s="5"/>
      <c r="F6" s="5"/>
      <c r="G6" s="5"/>
      <c r="H6" s="5"/>
      <c r="I6" s="5"/>
      <c r="J6" s="5"/>
      <c r="K6" s="2"/>
      <c r="L6" s="5"/>
      <c r="M6" s="5"/>
      <c r="N6" s="5"/>
      <c r="O6" s="5"/>
      <c r="P6" s="5"/>
    </row>
    <row r="7" spans="1:18" s="14" customFormat="1" ht="15" x14ac:dyDescent="0.25">
      <c r="A7" s="1" t="s">
        <v>87</v>
      </c>
      <c r="B7" s="2"/>
      <c r="C7" s="8"/>
      <c r="D7" s="11">
        <f>D9+D71</f>
        <v>190277.63000000003</v>
      </c>
      <c r="E7" s="11">
        <f t="shared" ref="E7:P7" si="0">E9+E71</f>
        <v>86800.337999999989</v>
      </c>
      <c r="F7" s="11">
        <f t="shared" si="0"/>
        <v>246014.38099999999</v>
      </c>
      <c r="G7" s="11">
        <f t="shared" si="0"/>
        <v>120366.16900000001</v>
      </c>
      <c r="H7" s="11">
        <f t="shared" si="0"/>
        <v>90292.928999999989</v>
      </c>
      <c r="I7" s="11">
        <f t="shared" si="0"/>
        <v>91050.078000000009</v>
      </c>
      <c r="J7" s="11">
        <f t="shared" si="0"/>
        <v>81218.09599999999</v>
      </c>
      <c r="K7" s="11">
        <f t="shared" si="0"/>
        <v>202463.875</v>
      </c>
      <c r="L7" s="11">
        <f t="shared" si="0"/>
        <v>146993.42000000001</v>
      </c>
      <c r="M7" s="11">
        <f t="shared" si="0"/>
        <v>64368.502999999997</v>
      </c>
      <c r="N7" s="11">
        <f t="shared" si="0"/>
        <v>67018.537149999989</v>
      </c>
      <c r="O7" s="11">
        <f t="shared" si="0"/>
        <v>262901.06699999998</v>
      </c>
      <c r="P7" s="11">
        <f t="shared" si="0"/>
        <v>1649765.02315</v>
      </c>
      <c r="Q7" s="9"/>
      <c r="R7" s="59"/>
    </row>
    <row r="8" spans="1:18" s="14" customFormat="1" x14ac:dyDescent="0.2">
      <c r="A8" s="2"/>
      <c r="B8" s="2"/>
      <c r="C8" s="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8" ht="15" x14ac:dyDescent="0.25">
      <c r="A9" s="1" t="s">
        <v>55</v>
      </c>
      <c r="D9" s="6">
        <f>D12+D17+D45+D67</f>
        <v>190277.63000000003</v>
      </c>
      <c r="E9" s="6">
        <f t="shared" ref="E9:P9" si="1">E12+E17+E45+E67</f>
        <v>86800.337999999989</v>
      </c>
      <c r="F9" s="6">
        <f t="shared" si="1"/>
        <v>234014.38099999999</v>
      </c>
      <c r="G9" s="6">
        <f t="shared" si="1"/>
        <v>90366.169000000009</v>
      </c>
      <c r="H9" s="6">
        <f t="shared" si="1"/>
        <v>90292.928999999989</v>
      </c>
      <c r="I9" s="6">
        <f t="shared" si="1"/>
        <v>91050.078000000009</v>
      </c>
      <c r="J9" s="6">
        <f t="shared" si="1"/>
        <v>81218.09599999999</v>
      </c>
      <c r="K9" s="6">
        <f t="shared" si="1"/>
        <v>202463.875</v>
      </c>
      <c r="L9" s="6">
        <f t="shared" si="1"/>
        <v>146993.42000000001</v>
      </c>
      <c r="M9" s="6">
        <f t="shared" si="1"/>
        <v>64368.502999999997</v>
      </c>
      <c r="N9" s="6">
        <f t="shared" si="1"/>
        <v>67018.528999999995</v>
      </c>
      <c r="O9" s="6">
        <f t="shared" si="1"/>
        <v>262901.06699999998</v>
      </c>
      <c r="P9" s="6">
        <f t="shared" si="1"/>
        <v>1607765.0150000001</v>
      </c>
      <c r="Q9" s="58"/>
      <c r="R9" s="5"/>
    </row>
    <row r="10" spans="1:18" ht="15" x14ac:dyDescent="0.25">
      <c r="A10" s="1"/>
      <c r="C10" s="1" t="s">
        <v>88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58"/>
      <c r="R10" s="5"/>
    </row>
    <row r="11" spans="1:18" ht="4.5" customHeight="1" x14ac:dyDescent="0.2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8" ht="15" x14ac:dyDescent="0.25">
      <c r="B12" s="1" t="s">
        <v>56</v>
      </c>
      <c r="D12" s="6">
        <f>SUM(D13:D15)</f>
        <v>113423.8</v>
      </c>
      <c r="E12" s="6">
        <f t="shared" ref="E12:P12" si="2">SUM(E13:E15)</f>
        <v>64828.7</v>
      </c>
      <c r="F12" s="6">
        <f t="shared" si="2"/>
        <v>142189</v>
      </c>
      <c r="G12" s="6">
        <f t="shared" si="2"/>
        <v>54980.800000000003</v>
      </c>
      <c r="H12" s="6">
        <f t="shared" si="2"/>
        <v>41467.699999999997</v>
      </c>
      <c r="I12" s="6">
        <f t="shared" si="2"/>
        <v>69015</v>
      </c>
      <c r="J12" s="6">
        <f t="shared" si="2"/>
        <v>50203.7</v>
      </c>
      <c r="K12" s="6">
        <f t="shared" si="2"/>
        <v>92631</v>
      </c>
      <c r="L12" s="6">
        <f t="shared" si="2"/>
        <v>80611.600000000006</v>
      </c>
      <c r="M12" s="6">
        <f t="shared" si="2"/>
        <v>39758.9</v>
      </c>
      <c r="N12" s="6">
        <f t="shared" si="2"/>
        <v>37780.9</v>
      </c>
      <c r="O12" s="6">
        <f t="shared" si="2"/>
        <v>62000</v>
      </c>
      <c r="P12" s="6">
        <f t="shared" si="2"/>
        <v>848891.10000000009</v>
      </c>
      <c r="Q12" s="58"/>
      <c r="R12" s="6"/>
    </row>
    <row r="13" spans="1:18" x14ac:dyDescent="0.2">
      <c r="B13" s="8"/>
      <c r="C13" s="7" t="s">
        <v>3</v>
      </c>
      <c r="D13" s="5">
        <v>24000</v>
      </c>
      <c r="E13" s="5">
        <v>24000</v>
      </c>
      <c r="F13" s="5">
        <v>28720</v>
      </c>
      <c r="G13" s="5">
        <v>23600</v>
      </c>
      <c r="H13" s="5">
        <v>22730</v>
      </c>
      <c r="I13" s="5">
        <v>23000</v>
      </c>
      <c r="J13" s="5">
        <v>27850</v>
      </c>
      <c r="K13" s="5">
        <v>23000</v>
      </c>
      <c r="L13" s="5">
        <v>28000</v>
      </c>
      <c r="M13" s="5">
        <v>22000</v>
      </c>
      <c r="N13" s="5">
        <v>22000</v>
      </c>
      <c r="O13" s="5">
        <v>26000</v>
      </c>
      <c r="P13" s="5">
        <f>SUM(D13:O13)</f>
        <v>294900</v>
      </c>
      <c r="R13" s="60"/>
    </row>
    <row r="14" spans="1:18" x14ac:dyDescent="0.2">
      <c r="B14" s="8"/>
      <c r="C14" s="7" t="s">
        <v>4</v>
      </c>
      <c r="D14" s="5">
        <v>4955</v>
      </c>
      <c r="E14" s="5">
        <v>6000</v>
      </c>
      <c r="F14" s="5">
        <v>36000</v>
      </c>
      <c r="G14" s="5">
        <v>6000</v>
      </c>
      <c r="H14" s="5">
        <v>6000</v>
      </c>
      <c r="I14" s="5">
        <v>37605</v>
      </c>
      <c r="J14" s="5">
        <v>4600</v>
      </c>
      <c r="K14" s="5">
        <v>6000</v>
      </c>
      <c r="L14" s="5">
        <v>36000</v>
      </c>
      <c r="M14" s="5">
        <v>5000</v>
      </c>
      <c r="N14" s="5">
        <v>5000</v>
      </c>
      <c r="O14" s="5">
        <v>32500</v>
      </c>
      <c r="P14" s="5">
        <f t="shared" ref="P14:P15" si="3">SUM(D14:O14)</f>
        <v>185660</v>
      </c>
    </row>
    <row r="15" spans="1:18" x14ac:dyDescent="0.2">
      <c r="B15" s="8"/>
      <c r="C15" s="7" t="s">
        <v>5</v>
      </c>
      <c r="D15" s="5">
        <v>84468.800000000003</v>
      </c>
      <c r="E15" s="5">
        <v>34828.699999999997</v>
      </c>
      <c r="F15" s="5">
        <v>77469</v>
      </c>
      <c r="G15" s="5">
        <v>25380.799999999999</v>
      </c>
      <c r="H15" s="5">
        <v>12737.7</v>
      </c>
      <c r="I15" s="5">
        <v>8410</v>
      </c>
      <c r="J15" s="5">
        <v>17753.7</v>
      </c>
      <c r="K15" s="5">
        <v>63631</v>
      </c>
      <c r="L15" s="5">
        <v>16611.599999999999</v>
      </c>
      <c r="M15" s="5">
        <v>12758.9</v>
      </c>
      <c r="N15" s="5">
        <v>10780.9</v>
      </c>
      <c r="O15" s="5">
        <v>3500</v>
      </c>
      <c r="P15" s="5">
        <f t="shared" si="3"/>
        <v>368331.10000000003</v>
      </c>
    </row>
    <row r="16" spans="1:18" x14ac:dyDescent="0.2">
      <c r="B16" s="8"/>
      <c r="C16" s="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8" ht="15" x14ac:dyDescent="0.25">
      <c r="B17" s="1" t="s">
        <v>57</v>
      </c>
      <c r="D17" s="6">
        <f>D18+D22+D26+D30+D35+D40</f>
        <v>68253.000000000015</v>
      </c>
      <c r="E17" s="6">
        <f t="shared" ref="E17:P17" si="4">E18+E22+E26+E30+E35+E40</f>
        <v>21835.7</v>
      </c>
      <c r="F17" s="6">
        <f t="shared" si="4"/>
        <v>58153.4</v>
      </c>
      <c r="G17" s="6">
        <f t="shared" si="4"/>
        <v>12940.3</v>
      </c>
      <c r="H17" s="6">
        <f t="shared" si="4"/>
        <v>48652.1</v>
      </c>
      <c r="I17" s="6">
        <f t="shared" si="4"/>
        <v>21909.599999999999</v>
      </c>
      <c r="J17" s="6">
        <f t="shared" si="4"/>
        <v>30893.5</v>
      </c>
      <c r="K17" s="6">
        <f t="shared" si="4"/>
        <v>12122.1</v>
      </c>
      <c r="L17" s="6">
        <f t="shared" si="4"/>
        <v>66108.5</v>
      </c>
      <c r="M17" s="6">
        <f t="shared" si="4"/>
        <v>24417.1</v>
      </c>
      <c r="N17" s="6">
        <f t="shared" si="4"/>
        <v>29142.1</v>
      </c>
      <c r="O17" s="6">
        <f t="shared" si="4"/>
        <v>1199.0999999999999</v>
      </c>
      <c r="P17" s="6">
        <f t="shared" si="4"/>
        <v>395626.50000000006</v>
      </c>
      <c r="Q17" s="5"/>
      <c r="R17" s="5"/>
    </row>
    <row r="18" spans="2:18" s="1" customFormat="1" ht="15" x14ac:dyDescent="0.25">
      <c r="B18" s="53"/>
      <c r="C18" s="10" t="s">
        <v>19</v>
      </c>
      <c r="D18" s="11">
        <f>SUM(D19:D21)</f>
        <v>62117.700000000004</v>
      </c>
      <c r="E18" s="11">
        <f t="shared" ref="E18:P18" si="5">SUM(E19:E21)</f>
        <v>13206.800000000001</v>
      </c>
      <c r="F18" s="11">
        <f t="shared" si="5"/>
        <v>27602.9</v>
      </c>
      <c r="G18" s="11">
        <f t="shared" si="5"/>
        <v>316.8</v>
      </c>
      <c r="H18" s="11">
        <f t="shared" si="5"/>
        <v>0</v>
      </c>
      <c r="I18" s="11">
        <f t="shared" si="5"/>
        <v>0</v>
      </c>
      <c r="J18" s="11">
        <f t="shared" si="5"/>
        <v>0</v>
      </c>
      <c r="K18" s="11">
        <f t="shared" si="5"/>
        <v>0</v>
      </c>
      <c r="L18" s="11">
        <f t="shared" si="5"/>
        <v>0</v>
      </c>
      <c r="M18" s="11">
        <f t="shared" si="5"/>
        <v>0</v>
      </c>
      <c r="N18" s="11">
        <f t="shared" si="5"/>
        <v>0</v>
      </c>
      <c r="O18" s="11">
        <f t="shared" si="5"/>
        <v>0</v>
      </c>
      <c r="P18" s="11">
        <f t="shared" si="5"/>
        <v>103244.2</v>
      </c>
      <c r="Q18" s="13"/>
      <c r="R18" s="13"/>
    </row>
    <row r="19" spans="2:18" x14ac:dyDescent="0.2">
      <c r="B19" s="8"/>
      <c r="C19" s="7" t="s">
        <v>33</v>
      </c>
      <c r="D19" s="5">
        <v>8500</v>
      </c>
      <c r="E19" s="5">
        <v>0</v>
      </c>
      <c r="F19" s="5">
        <v>8500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f>SUM(D19:O19)</f>
        <v>17000</v>
      </c>
    </row>
    <row r="20" spans="2:18" x14ac:dyDescent="0.2">
      <c r="B20" s="8"/>
      <c r="C20" s="7" t="s">
        <v>44</v>
      </c>
      <c r="D20" s="5">
        <v>46803.8</v>
      </c>
      <c r="E20" s="5">
        <v>9723.2000000000007</v>
      </c>
      <c r="F20" s="5">
        <v>15607.5</v>
      </c>
      <c r="G20" s="5">
        <v>132.80000000000001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f t="shared" ref="P20:P25" si="6">SUM(D20:O20)</f>
        <v>72267.3</v>
      </c>
    </row>
    <row r="21" spans="2:18" x14ac:dyDescent="0.2">
      <c r="B21" s="8"/>
      <c r="C21" s="7" t="s">
        <v>45</v>
      </c>
      <c r="D21" s="5">
        <v>6813.9</v>
      </c>
      <c r="E21" s="5">
        <v>3483.6</v>
      </c>
      <c r="F21" s="5">
        <v>3495.4</v>
      </c>
      <c r="G21" s="5">
        <v>184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f t="shared" si="6"/>
        <v>13976.9</v>
      </c>
    </row>
    <row r="22" spans="2:18" s="1" customFormat="1" ht="15" x14ac:dyDescent="0.25">
      <c r="B22" s="53"/>
      <c r="C22" s="10" t="s">
        <v>9</v>
      </c>
      <c r="D22" s="11">
        <f>SUM(D23:D25)</f>
        <v>0</v>
      </c>
      <c r="E22" s="11">
        <f t="shared" ref="E22:P22" si="7">SUM(E23:E25)</f>
        <v>0</v>
      </c>
      <c r="F22" s="11">
        <f t="shared" si="7"/>
        <v>0</v>
      </c>
      <c r="G22" s="11">
        <f t="shared" si="7"/>
        <v>0</v>
      </c>
      <c r="H22" s="11">
        <f t="shared" si="7"/>
        <v>19631</v>
      </c>
      <c r="I22" s="11">
        <f t="shared" si="7"/>
        <v>441.8</v>
      </c>
      <c r="J22" s="11">
        <f t="shared" si="7"/>
        <v>0</v>
      </c>
      <c r="K22" s="11">
        <f t="shared" si="7"/>
        <v>0</v>
      </c>
      <c r="L22" s="11">
        <f t="shared" si="7"/>
        <v>2.2000000000000002</v>
      </c>
      <c r="M22" s="11">
        <f t="shared" si="7"/>
        <v>8821.4</v>
      </c>
      <c r="N22" s="11">
        <f t="shared" si="7"/>
        <v>8837.2999999999993</v>
      </c>
      <c r="O22" s="11">
        <f t="shared" si="7"/>
        <v>1178.5999999999999</v>
      </c>
      <c r="P22" s="11">
        <f t="shared" si="7"/>
        <v>38912.300000000003</v>
      </c>
      <c r="Q22" s="13"/>
    </row>
    <row r="23" spans="2:18" x14ac:dyDescent="0.2">
      <c r="B23" s="8"/>
      <c r="C23" s="7" t="s">
        <v>33</v>
      </c>
      <c r="D23" s="5">
        <v>0</v>
      </c>
      <c r="E23" s="5">
        <v>0</v>
      </c>
      <c r="F23" s="5">
        <v>0</v>
      </c>
      <c r="G23" s="5">
        <v>0</v>
      </c>
      <c r="H23" s="5">
        <v>8500</v>
      </c>
      <c r="I23" s="5">
        <v>0</v>
      </c>
      <c r="J23" s="5">
        <v>0</v>
      </c>
      <c r="K23" s="5">
        <v>0</v>
      </c>
      <c r="L23" s="5">
        <v>0</v>
      </c>
      <c r="M23" s="5">
        <v>8000</v>
      </c>
      <c r="N23" s="5">
        <v>8000</v>
      </c>
      <c r="O23" s="5">
        <v>0</v>
      </c>
      <c r="P23" s="5">
        <f>SUM(D23:O23)</f>
        <v>24500</v>
      </c>
    </row>
    <row r="24" spans="2:18" x14ac:dyDescent="0.2">
      <c r="B24" s="8"/>
      <c r="C24" s="7" t="s">
        <v>44</v>
      </c>
      <c r="D24" s="5">
        <v>0</v>
      </c>
      <c r="E24" s="5">
        <v>0</v>
      </c>
      <c r="F24" s="5">
        <v>0</v>
      </c>
      <c r="G24" s="5">
        <v>0</v>
      </c>
      <c r="H24" s="5">
        <v>9098.4</v>
      </c>
      <c r="I24" s="5">
        <v>22.1</v>
      </c>
      <c r="J24" s="5">
        <v>0</v>
      </c>
      <c r="K24" s="5">
        <v>0</v>
      </c>
      <c r="L24" s="5">
        <v>2.2000000000000002</v>
      </c>
      <c r="M24" s="5">
        <v>786.9</v>
      </c>
      <c r="N24" s="5">
        <v>703.8</v>
      </c>
      <c r="O24" s="5">
        <v>1093</v>
      </c>
      <c r="P24" s="5">
        <f t="shared" si="6"/>
        <v>11706.4</v>
      </c>
    </row>
    <row r="25" spans="2:18" x14ac:dyDescent="0.2">
      <c r="B25" s="8"/>
      <c r="C25" s="7" t="s">
        <v>45</v>
      </c>
      <c r="D25" s="5">
        <v>0</v>
      </c>
      <c r="E25" s="5">
        <v>0</v>
      </c>
      <c r="F25" s="5">
        <v>0</v>
      </c>
      <c r="G25" s="5">
        <v>0</v>
      </c>
      <c r="H25" s="5">
        <v>2032.6</v>
      </c>
      <c r="I25" s="5">
        <v>419.7</v>
      </c>
      <c r="J25" s="5">
        <v>0</v>
      </c>
      <c r="K25" s="5">
        <v>0</v>
      </c>
      <c r="L25" s="5">
        <v>0</v>
      </c>
      <c r="M25" s="5">
        <v>34.5</v>
      </c>
      <c r="N25" s="5">
        <v>133.5</v>
      </c>
      <c r="O25" s="5">
        <v>85.6</v>
      </c>
      <c r="P25" s="5">
        <f t="shared" si="6"/>
        <v>2705.8999999999996</v>
      </c>
    </row>
    <row r="26" spans="2:18" s="1" customFormat="1" ht="15" x14ac:dyDescent="0.25">
      <c r="B26" s="53"/>
      <c r="C26" s="10" t="s">
        <v>10</v>
      </c>
      <c r="D26" s="11">
        <f>SUM(D27:D29)</f>
        <v>4422</v>
      </c>
      <c r="E26" s="11">
        <f t="shared" ref="E26:P26" si="8">SUM(E27:E29)</f>
        <v>638.5</v>
      </c>
      <c r="F26" s="11">
        <f t="shared" si="8"/>
        <v>27086</v>
      </c>
      <c r="G26" s="11">
        <f t="shared" si="8"/>
        <v>2077.5</v>
      </c>
      <c r="H26" s="11">
        <f t="shared" si="8"/>
        <v>1355.2</v>
      </c>
      <c r="I26" s="11">
        <f t="shared" si="8"/>
        <v>10549.1</v>
      </c>
      <c r="J26" s="11">
        <f t="shared" si="8"/>
        <v>10087.200000000001</v>
      </c>
      <c r="K26" s="11">
        <f t="shared" si="8"/>
        <v>2384.7000000000003</v>
      </c>
      <c r="L26" s="11">
        <f t="shared" si="8"/>
        <v>9345.8000000000011</v>
      </c>
      <c r="M26" s="11">
        <f t="shared" si="8"/>
        <v>8430.8000000000011</v>
      </c>
      <c r="N26" s="11">
        <f t="shared" si="8"/>
        <v>347.9</v>
      </c>
      <c r="O26" s="11">
        <f t="shared" si="8"/>
        <v>20.5</v>
      </c>
      <c r="P26" s="11">
        <f t="shared" si="8"/>
        <v>76745.2</v>
      </c>
      <c r="Q26" s="13"/>
    </row>
    <row r="27" spans="2:18" x14ac:dyDescent="0.2">
      <c r="B27" s="8"/>
      <c r="C27" s="7" t="s">
        <v>33</v>
      </c>
      <c r="D27" s="5">
        <v>4371</v>
      </c>
      <c r="E27" s="5">
        <v>0</v>
      </c>
      <c r="F27" s="5">
        <v>16710</v>
      </c>
      <c r="G27" s="5">
        <v>0</v>
      </c>
      <c r="H27" s="5">
        <v>0</v>
      </c>
      <c r="I27" s="5">
        <v>8500</v>
      </c>
      <c r="J27" s="5">
        <v>8500</v>
      </c>
      <c r="K27" s="5">
        <v>0</v>
      </c>
      <c r="L27" s="5">
        <v>8500</v>
      </c>
      <c r="M27" s="5">
        <v>8000</v>
      </c>
      <c r="N27" s="5">
        <v>0</v>
      </c>
      <c r="O27" s="5">
        <v>0</v>
      </c>
      <c r="P27" s="5">
        <f>SUM(D27:O27)</f>
        <v>54581</v>
      </c>
    </row>
    <row r="28" spans="2:18" x14ac:dyDescent="0.2">
      <c r="B28" s="8"/>
      <c r="C28" s="7" t="s">
        <v>44</v>
      </c>
      <c r="D28" s="5">
        <v>2</v>
      </c>
      <c r="E28" s="5">
        <v>64.5</v>
      </c>
      <c r="F28" s="5">
        <v>10000.799999999999</v>
      </c>
      <c r="G28" s="5">
        <v>495.5</v>
      </c>
      <c r="H28" s="5">
        <v>56.5</v>
      </c>
      <c r="I28" s="5">
        <v>27.5</v>
      </c>
      <c r="J28" s="5">
        <v>310.5</v>
      </c>
      <c r="K28" s="5">
        <v>2092.4</v>
      </c>
      <c r="L28" s="5">
        <v>10.6</v>
      </c>
      <c r="M28" s="5">
        <v>389.6</v>
      </c>
      <c r="N28" s="5">
        <v>110.3</v>
      </c>
      <c r="O28" s="5">
        <v>8.5</v>
      </c>
      <c r="P28" s="5">
        <f t="shared" ref="P28:P29" si="9">SUM(D28:O28)</f>
        <v>13568.699999999999</v>
      </c>
    </row>
    <row r="29" spans="2:18" x14ac:dyDescent="0.2">
      <c r="B29" s="8"/>
      <c r="C29" s="7" t="s">
        <v>45</v>
      </c>
      <c r="D29" s="5">
        <v>49</v>
      </c>
      <c r="E29" s="5">
        <v>574</v>
      </c>
      <c r="F29" s="5">
        <v>375.2</v>
      </c>
      <c r="G29" s="5">
        <v>1582</v>
      </c>
      <c r="H29" s="5">
        <v>1298.7</v>
      </c>
      <c r="I29" s="5">
        <v>2021.6</v>
      </c>
      <c r="J29" s="5">
        <v>1276.7</v>
      </c>
      <c r="K29" s="5">
        <v>292.3</v>
      </c>
      <c r="L29" s="5">
        <v>835.2</v>
      </c>
      <c r="M29" s="5">
        <v>41.2</v>
      </c>
      <c r="N29" s="5">
        <v>237.6</v>
      </c>
      <c r="O29" s="5">
        <v>12</v>
      </c>
      <c r="P29" s="5">
        <f t="shared" si="9"/>
        <v>8595.5000000000018</v>
      </c>
    </row>
    <row r="30" spans="2:18" s="1" customFormat="1" ht="15" x14ac:dyDescent="0.25">
      <c r="B30" s="53"/>
      <c r="C30" s="10" t="s">
        <v>11</v>
      </c>
      <c r="D30" s="11">
        <f>SUM(D31:D34)</f>
        <v>892.8</v>
      </c>
      <c r="E30" s="11">
        <f t="shared" ref="E30:P30" si="10">SUM(E31:E34)</f>
        <v>7490.4</v>
      </c>
      <c r="F30" s="11">
        <f t="shared" si="10"/>
        <v>2964.5</v>
      </c>
      <c r="G30" s="11">
        <f t="shared" si="10"/>
        <v>10546</v>
      </c>
      <c r="H30" s="11">
        <f t="shared" si="10"/>
        <v>1606.1</v>
      </c>
      <c r="I30" s="11">
        <f t="shared" si="10"/>
        <v>10828.8</v>
      </c>
      <c r="J30" s="11">
        <f t="shared" si="10"/>
        <v>1666.7</v>
      </c>
      <c r="K30" s="11">
        <f t="shared" si="10"/>
        <v>9528</v>
      </c>
      <c r="L30" s="11">
        <f t="shared" si="10"/>
        <v>12578.3</v>
      </c>
      <c r="M30" s="11">
        <f t="shared" si="10"/>
        <v>0</v>
      </c>
      <c r="N30" s="11">
        <f t="shared" si="10"/>
        <v>8000</v>
      </c>
      <c r="O30" s="11">
        <f t="shared" si="10"/>
        <v>0</v>
      </c>
      <c r="P30" s="11">
        <f t="shared" si="10"/>
        <v>66101.600000000006</v>
      </c>
      <c r="Q30" s="13"/>
    </row>
    <row r="31" spans="2:18" x14ac:dyDescent="0.2">
      <c r="B31" s="8"/>
      <c r="C31" s="7" t="s">
        <v>33</v>
      </c>
      <c r="D31" s="5">
        <v>0</v>
      </c>
      <c r="E31" s="5">
        <v>2500</v>
      </c>
      <c r="F31" s="5">
        <v>0</v>
      </c>
      <c r="G31" s="5">
        <v>3362</v>
      </c>
      <c r="H31" s="5">
        <v>0</v>
      </c>
      <c r="I31" s="5">
        <v>8500</v>
      </c>
      <c r="J31" s="5">
        <v>0</v>
      </c>
      <c r="K31" s="5">
        <v>8500</v>
      </c>
      <c r="L31" s="5">
        <v>7245</v>
      </c>
      <c r="M31" s="5">
        <v>0</v>
      </c>
      <c r="N31" s="5">
        <v>8000</v>
      </c>
      <c r="O31" s="5">
        <v>0</v>
      </c>
      <c r="P31" s="5">
        <f>SUM(D31:O31)</f>
        <v>38107</v>
      </c>
    </row>
    <row r="32" spans="2:18" x14ac:dyDescent="0.2">
      <c r="B32" s="8"/>
      <c r="C32" s="7" t="s">
        <v>35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179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f t="shared" ref="P32:P34" si="11">SUM(D32:O32)</f>
        <v>179</v>
      </c>
    </row>
    <row r="33" spans="1:18" x14ac:dyDescent="0.2">
      <c r="B33" s="8"/>
      <c r="C33" s="7" t="s">
        <v>44</v>
      </c>
      <c r="D33" s="5">
        <v>699.8</v>
      </c>
      <c r="E33" s="5">
        <v>3326.8</v>
      </c>
      <c r="F33" s="5">
        <v>310.7</v>
      </c>
      <c r="G33" s="5">
        <v>1161.5999999999999</v>
      </c>
      <c r="H33" s="5">
        <v>389</v>
      </c>
      <c r="I33" s="5">
        <v>150.4</v>
      </c>
      <c r="J33" s="5">
        <v>639.5</v>
      </c>
      <c r="K33" s="5">
        <v>748.4</v>
      </c>
      <c r="L33" s="5">
        <v>4391.8999999999996</v>
      </c>
      <c r="M33" s="5">
        <v>0</v>
      </c>
      <c r="N33" s="5">
        <v>0</v>
      </c>
      <c r="O33" s="5">
        <v>0</v>
      </c>
      <c r="P33" s="5">
        <f t="shared" si="11"/>
        <v>11818.099999999999</v>
      </c>
    </row>
    <row r="34" spans="1:18" x14ac:dyDescent="0.2">
      <c r="B34" s="8"/>
      <c r="C34" s="7" t="s">
        <v>45</v>
      </c>
      <c r="D34" s="5">
        <v>193</v>
      </c>
      <c r="E34" s="5">
        <v>1663.6</v>
      </c>
      <c r="F34" s="5">
        <v>2653.8</v>
      </c>
      <c r="G34" s="5">
        <v>6022.4</v>
      </c>
      <c r="H34" s="5">
        <v>1217.0999999999999</v>
      </c>
      <c r="I34" s="5">
        <v>1999.4</v>
      </c>
      <c r="J34" s="5">
        <v>1027.2</v>
      </c>
      <c r="K34" s="5">
        <v>279.60000000000002</v>
      </c>
      <c r="L34" s="5">
        <v>941.4</v>
      </c>
      <c r="M34" s="5">
        <v>0</v>
      </c>
      <c r="N34" s="5">
        <v>0</v>
      </c>
      <c r="O34" s="5">
        <v>0</v>
      </c>
      <c r="P34" s="5">
        <f t="shared" si="11"/>
        <v>15997.5</v>
      </c>
    </row>
    <row r="35" spans="1:18" s="1" customFormat="1" ht="15" x14ac:dyDescent="0.25">
      <c r="B35" s="53"/>
      <c r="C35" s="10" t="s">
        <v>12</v>
      </c>
      <c r="D35" s="11">
        <f>SUM(D36:D39)</f>
        <v>815.5</v>
      </c>
      <c r="E35" s="11">
        <f t="shared" ref="E35:P35" si="12">SUM(E36:E39)</f>
        <v>500</v>
      </c>
      <c r="F35" s="11">
        <f t="shared" si="12"/>
        <v>0</v>
      </c>
      <c r="G35" s="11">
        <f t="shared" si="12"/>
        <v>0</v>
      </c>
      <c r="H35" s="11">
        <f t="shared" si="12"/>
        <v>26059.8</v>
      </c>
      <c r="I35" s="11">
        <f t="shared" si="12"/>
        <v>78</v>
      </c>
      <c r="J35" s="11">
        <f t="shared" si="12"/>
        <v>17348.5</v>
      </c>
      <c r="K35" s="11">
        <f t="shared" si="12"/>
        <v>209.4</v>
      </c>
      <c r="L35" s="11">
        <f t="shared" si="12"/>
        <v>4130.1000000000004</v>
      </c>
      <c r="M35" s="11">
        <f t="shared" si="12"/>
        <v>0</v>
      </c>
      <c r="N35" s="11">
        <f t="shared" si="12"/>
        <v>0</v>
      </c>
      <c r="O35" s="11">
        <f t="shared" si="12"/>
        <v>0</v>
      </c>
      <c r="P35" s="11">
        <f t="shared" si="12"/>
        <v>49141.3</v>
      </c>
      <c r="Q35" s="13"/>
    </row>
    <row r="36" spans="1:18" x14ac:dyDescent="0.2">
      <c r="B36" s="8"/>
      <c r="C36" s="7" t="s">
        <v>33</v>
      </c>
      <c r="D36" s="5">
        <v>0</v>
      </c>
      <c r="E36" s="5">
        <v>0</v>
      </c>
      <c r="F36" s="5">
        <v>0</v>
      </c>
      <c r="G36" s="5">
        <v>0</v>
      </c>
      <c r="H36" s="5">
        <v>8500</v>
      </c>
      <c r="I36" s="5">
        <v>0</v>
      </c>
      <c r="J36" s="5">
        <v>8500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f>SUM(D36:O36)</f>
        <v>17000</v>
      </c>
    </row>
    <row r="37" spans="1:18" x14ac:dyDescent="0.2">
      <c r="B37" s="8"/>
      <c r="C37" s="7" t="s">
        <v>35</v>
      </c>
      <c r="D37" s="5">
        <v>0</v>
      </c>
      <c r="E37" s="5">
        <v>0</v>
      </c>
      <c r="F37" s="5">
        <v>0</v>
      </c>
      <c r="G37" s="5">
        <v>0</v>
      </c>
      <c r="H37" s="5">
        <v>8500</v>
      </c>
      <c r="I37" s="5">
        <v>0</v>
      </c>
      <c r="J37" s="5">
        <v>8500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f t="shared" ref="P37:P39" si="13">SUM(D37:O37)</f>
        <v>17000</v>
      </c>
    </row>
    <row r="38" spans="1:18" x14ac:dyDescent="0.2">
      <c r="B38" s="8"/>
      <c r="C38" s="7" t="s">
        <v>44</v>
      </c>
      <c r="D38" s="5">
        <v>180.5</v>
      </c>
      <c r="E38" s="5">
        <v>0</v>
      </c>
      <c r="F38" s="5">
        <v>0</v>
      </c>
      <c r="G38" s="5">
        <v>0</v>
      </c>
      <c r="H38" s="5">
        <v>7845.3</v>
      </c>
      <c r="I38" s="5">
        <v>6.8</v>
      </c>
      <c r="J38" s="5">
        <v>4.2</v>
      </c>
      <c r="K38" s="5">
        <v>3.5</v>
      </c>
      <c r="L38" s="5">
        <v>182.7</v>
      </c>
      <c r="M38" s="5">
        <v>0</v>
      </c>
      <c r="N38" s="5">
        <v>0</v>
      </c>
      <c r="O38" s="5">
        <v>0</v>
      </c>
      <c r="P38" s="5">
        <f t="shared" si="13"/>
        <v>8223</v>
      </c>
    </row>
    <row r="39" spans="1:18" x14ac:dyDescent="0.2">
      <c r="B39" s="8"/>
      <c r="C39" s="7" t="s">
        <v>45</v>
      </c>
      <c r="D39" s="5">
        <v>635</v>
      </c>
      <c r="E39" s="5">
        <v>500</v>
      </c>
      <c r="F39" s="5">
        <v>0</v>
      </c>
      <c r="G39" s="5">
        <v>0</v>
      </c>
      <c r="H39" s="5">
        <v>1214.5</v>
      </c>
      <c r="I39" s="5">
        <v>71.2</v>
      </c>
      <c r="J39" s="5">
        <v>344.3</v>
      </c>
      <c r="K39" s="5">
        <v>205.9</v>
      </c>
      <c r="L39" s="5">
        <v>3947.4</v>
      </c>
      <c r="M39" s="5">
        <v>0</v>
      </c>
      <c r="N39" s="5">
        <v>0</v>
      </c>
      <c r="O39" s="5">
        <v>0</v>
      </c>
      <c r="P39" s="5">
        <f t="shared" si="13"/>
        <v>6918.3</v>
      </c>
    </row>
    <row r="40" spans="1:18" s="1" customFormat="1" ht="15" x14ac:dyDescent="0.25">
      <c r="B40" s="53"/>
      <c r="C40" s="10" t="s">
        <v>13</v>
      </c>
      <c r="D40" s="11">
        <f>SUM(D41:D43)</f>
        <v>5</v>
      </c>
      <c r="E40" s="11">
        <f t="shared" ref="E40:P40" si="14">SUM(E41:E43)</f>
        <v>0</v>
      </c>
      <c r="F40" s="11">
        <f t="shared" si="14"/>
        <v>500</v>
      </c>
      <c r="G40" s="11">
        <f t="shared" si="14"/>
        <v>0</v>
      </c>
      <c r="H40" s="11">
        <f t="shared" si="14"/>
        <v>0</v>
      </c>
      <c r="I40" s="11">
        <f t="shared" si="14"/>
        <v>11.9</v>
      </c>
      <c r="J40" s="11">
        <f t="shared" si="14"/>
        <v>1791.1</v>
      </c>
      <c r="K40" s="11">
        <f t="shared" si="14"/>
        <v>0</v>
      </c>
      <c r="L40" s="11">
        <f t="shared" si="14"/>
        <v>40052.1</v>
      </c>
      <c r="M40" s="11">
        <f t="shared" si="14"/>
        <v>7164.9</v>
      </c>
      <c r="N40" s="11">
        <f t="shared" si="14"/>
        <v>11956.9</v>
      </c>
      <c r="O40" s="11">
        <f t="shared" si="14"/>
        <v>0</v>
      </c>
      <c r="P40" s="11">
        <f t="shared" si="14"/>
        <v>61481.900000000009</v>
      </c>
      <c r="Q40" s="13"/>
    </row>
    <row r="41" spans="1:18" x14ac:dyDescent="0.2">
      <c r="B41" s="8"/>
      <c r="C41" s="7" t="s">
        <v>33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8500</v>
      </c>
      <c r="M41" s="5">
        <v>0</v>
      </c>
      <c r="N41" s="5">
        <v>0</v>
      </c>
      <c r="O41" s="5">
        <v>0</v>
      </c>
      <c r="P41" s="5">
        <f>SUM(D41:O41)</f>
        <v>8500</v>
      </c>
    </row>
    <row r="42" spans="1:18" x14ac:dyDescent="0.2">
      <c r="B42" s="8"/>
      <c r="C42" s="7" t="s">
        <v>44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30001.9</v>
      </c>
      <c r="M42" s="5">
        <v>3554.4</v>
      </c>
      <c r="N42" s="5">
        <v>9890.7999999999993</v>
      </c>
      <c r="O42" s="5">
        <v>0</v>
      </c>
      <c r="P42" s="5">
        <f t="shared" ref="P42:P43" si="15">SUM(D42:O42)</f>
        <v>43447.100000000006</v>
      </c>
    </row>
    <row r="43" spans="1:18" x14ac:dyDescent="0.2">
      <c r="B43" s="8"/>
      <c r="C43" s="7" t="s">
        <v>45</v>
      </c>
      <c r="D43" s="5">
        <v>5</v>
      </c>
      <c r="E43" s="5">
        <v>0</v>
      </c>
      <c r="F43" s="5">
        <v>500</v>
      </c>
      <c r="G43" s="5">
        <v>0</v>
      </c>
      <c r="H43" s="5">
        <v>0</v>
      </c>
      <c r="I43" s="5">
        <v>11.9</v>
      </c>
      <c r="J43" s="5">
        <v>1791.1</v>
      </c>
      <c r="K43" s="5">
        <v>0</v>
      </c>
      <c r="L43" s="5">
        <v>1550.2</v>
      </c>
      <c r="M43" s="5">
        <v>3610.5</v>
      </c>
      <c r="N43" s="5">
        <v>2066.1</v>
      </c>
      <c r="O43" s="5">
        <v>0</v>
      </c>
      <c r="P43" s="5">
        <f t="shared" si="15"/>
        <v>9534.7999999999993</v>
      </c>
    </row>
    <row r="44" spans="1:18" x14ac:dyDescent="0.2">
      <c r="B44" s="8"/>
      <c r="C44" s="7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8" ht="15" x14ac:dyDescent="0.25">
      <c r="A45" s="1"/>
      <c r="B45" s="1" t="s">
        <v>54</v>
      </c>
      <c r="D45" s="6">
        <f>D47+D52+D58+D63</f>
        <v>8343.6999999999989</v>
      </c>
      <c r="E45" s="6">
        <f t="shared" ref="E45:P45" si="16">E47+E52+E58+E63</f>
        <v>0</v>
      </c>
      <c r="F45" s="6">
        <f t="shared" si="16"/>
        <v>33499.5</v>
      </c>
      <c r="G45" s="6">
        <f t="shared" si="16"/>
        <v>22292.069</v>
      </c>
      <c r="H45" s="6">
        <f t="shared" si="16"/>
        <v>0</v>
      </c>
      <c r="I45" s="6">
        <f t="shared" si="16"/>
        <v>0</v>
      </c>
      <c r="J45" s="6">
        <f t="shared" si="16"/>
        <v>0</v>
      </c>
      <c r="K45" s="6">
        <f t="shared" si="16"/>
        <v>97500</v>
      </c>
      <c r="L45" s="6">
        <f t="shared" si="16"/>
        <v>0</v>
      </c>
      <c r="M45" s="6">
        <f t="shared" si="16"/>
        <v>0</v>
      </c>
      <c r="N45" s="6">
        <f t="shared" si="16"/>
        <v>0</v>
      </c>
      <c r="O45" s="6">
        <f t="shared" si="16"/>
        <v>199462.967</v>
      </c>
      <c r="P45" s="6">
        <f t="shared" si="16"/>
        <v>361098.23600000003</v>
      </c>
      <c r="Q45" s="5"/>
      <c r="R45" s="6"/>
    </row>
    <row r="46" spans="1:18" x14ac:dyDescent="0.2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8" s="1" customFormat="1" ht="15" x14ac:dyDescent="0.25">
      <c r="B47" s="1" t="s">
        <v>62</v>
      </c>
      <c r="D47" s="11">
        <f>SUM(D48:D50)</f>
        <v>0</v>
      </c>
      <c r="E47" s="11">
        <f t="shared" ref="E47:P47" si="17">SUM(E48:E50)</f>
        <v>0</v>
      </c>
      <c r="F47" s="11">
        <f t="shared" si="17"/>
        <v>0</v>
      </c>
      <c r="G47" s="11">
        <f t="shared" si="17"/>
        <v>0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97500</v>
      </c>
      <c r="L47" s="11">
        <f t="shared" si="17"/>
        <v>0</v>
      </c>
      <c r="M47" s="11">
        <f t="shared" si="17"/>
        <v>0</v>
      </c>
      <c r="N47" s="11">
        <f t="shared" si="17"/>
        <v>0</v>
      </c>
      <c r="O47" s="11">
        <f t="shared" si="17"/>
        <v>0</v>
      </c>
      <c r="P47" s="11">
        <f t="shared" si="17"/>
        <v>97500</v>
      </c>
      <c r="Q47" s="13"/>
    </row>
    <row r="48" spans="1:18" x14ac:dyDescent="0.2">
      <c r="B48" s="8"/>
      <c r="C48" s="7" t="s">
        <v>63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31730</v>
      </c>
      <c r="L48" s="5">
        <v>0</v>
      </c>
      <c r="M48" s="5">
        <v>0</v>
      </c>
      <c r="N48" s="5">
        <v>0</v>
      </c>
      <c r="O48" s="5">
        <v>0</v>
      </c>
      <c r="P48" s="5">
        <f>SUM(D48:O48)</f>
        <v>31730</v>
      </c>
    </row>
    <row r="49" spans="2:17" x14ac:dyDescent="0.2">
      <c r="B49" s="8"/>
      <c r="C49" s="7" t="s">
        <v>64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34008</v>
      </c>
      <c r="L49" s="5">
        <v>0</v>
      </c>
      <c r="M49" s="5">
        <v>0</v>
      </c>
      <c r="N49" s="5">
        <v>0</v>
      </c>
      <c r="O49" s="5">
        <v>0</v>
      </c>
      <c r="P49" s="5">
        <f t="shared" ref="P49:P50" si="18">SUM(D49:O49)</f>
        <v>34008</v>
      </c>
    </row>
    <row r="50" spans="2:17" x14ac:dyDescent="0.2">
      <c r="B50" s="8"/>
      <c r="C50" s="7" t="s">
        <v>65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31762</v>
      </c>
      <c r="L50" s="5">
        <v>0</v>
      </c>
      <c r="M50" s="5">
        <v>0</v>
      </c>
      <c r="N50" s="5">
        <v>0</v>
      </c>
      <c r="O50" s="5">
        <v>0</v>
      </c>
      <c r="P50" s="5">
        <f t="shared" si="18"/>
        <v>31762</v>
      </c>
    </row>
    <row r="51" spans="2:17" x14ac:dyDescent="0.2">
      <c r="B51" s="8"/>
      <c r="C51" s="7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2:17" s="1" customFormat="1" ht="15" x14ac:dyDescent="0.25">
      <c r="B52" s="53"/>
      <c r="C52" s="10" t="s">
        <v>46</v>
      </c>
      <c r="D52" s="11">
        <f>SUM(D53:D56)</f>
        <v>8343.6999999999989</v>
      </c>
      <c r="E52" s="11">
        <f t="shared" ref="E52:P52" si="19">SUM(E53:E56)</f>
        <v>0</v>
      </c>
      <c r="F52" s="11">
        <f t="shared" si="19"/>
        <v>33499.5</v>
      </c>
      <c r="G52" s="11">
        <f t="shared" si="19"/>
        <v>0</v>
      </c>
      <c r="H52" s="11">
        <f t="shared" si="19"/>
        <v>0</v>
      </c>
      <c r="I52" s="11">
        <f t="shared" si="19"/>
        <v>0</v>
      </c>
      <c r="J52" s="11">
        <f t="shared" si="19"/>
        <v>0</v>
      </c>
      <c r="K52" s="11">
        <f t="shared" si="19"/>
        <v>0</v>
      </c>
      <c r="L52" s="11">
        <f t="shared" si="19"/>
        <v>0</v>
      </c>
      <c r="M52" s="11">
        <f t="shared" si="19"/>
        <v>0</v>
      </c>
      <c r="N52" s="11">
        <f t="shared" si="19"/>
        <v>0</v>
      </c>
      <c r="O52" s="11">
        <f t="shared" si="19"/>
        <v>199462.967</v>
      </c>
      <c r="P52" s="11">
        <f t="shared" si="19"/>
        <v>241306.16700000002</v>
      </c>
      <c r="Q52" s="13"/>
    </row>
    <row r="53" spans="2:17" x14ac:dyDescent="0.2">
      <c r="B53" s="8"/>
      <c r="C53" s="7" t="s">
        <v>16</v>
      </c>
      <c r="D53" s="5">
        <v>49.4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f>SUM(D53:O53)</f>
        <v>49.4</v>
      </c>
    </row>
    <row r="54" spans="2:17" x14ac:dyDescent="0.2">
      <c r="B54" s="8"/>
      <c r="C54" s="7" t="s">
        <v>37</v>
      </c>
      <c r="D54" s="5">
        <v>8294.2999999999993</v>
      </c>
      <c r="E54" s="5">
        <v>0</v>
      </c>
      <c r="F54" s="5">
        <v>33499.5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f t="shared" ref="P54:P56" si="20">SUM(D54:O54)</f>
        <v>41793.800000000003</v>
      </c>
    </row>
    <row r="55" spans="2:17" x14ac:dyDescent="0.2">
      <c r="B55" s="8"/>
      <c r="C55" s="7" t="s">
        <v>47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33452.925999999999</v>
      </c>
      <c r="P55" s="5">
        <f t="shared" si="20"/>
        <v>33452.925999999999</v>
      </c>
    </row>
    <row r="56" spans="2:17" x14ac:dyDescent="0.2">
      <c r="B56" s="8"/>
      <c r="C56" s="7" t="s">
        <v>66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166010.041</v>
      </c>
      <c r="P56" s="5">
        <f t="shared" si="20"/>
        <v>166010.041</v>
      </c>
    </row>
    <row r="57" spans="2:17" x14ac:dyDescent="0.2">
      <c r="B57" s="8"/>
      <c r="C57" s="7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2:17" s="1" customFormat="1" ht="15" x14ac:dyDescent="0.25">
      <c r="B58" s="53"/>
      <c r="C58" s="10" t="s">
        <v>60</v>
      </c>
      <c r="D58" s="11">
        <f>D59</f>
        <v>0</v>
      </c>
      <c r="E58" s="11">
        <f t="shared" ref="E58:P58" si="21">E59</f>
        <v>0</v>
      </c>
      <c r="F58" s="11">
        <f t="shared" si="21"/>
        <v>0</v>
      </c>
      <c r="G58" s="11">
        <f t="shared" si="21"/>
        <v>17859.999</v>
      </c>
      <c r="H58" s="11">
        <f t="shared" si="21"/>
        <v>0</v>
      </c>
      <c r="I58" s="11">
        <f t="shared" si="21"/>
        <v>0</v>
      </c>
      <c r="J58" s="11">
        <f t="shared" si="21"/>
        <v>0</v>
      </c>
      <c r="K58" s="11">
        <f t="shared" si="21"/>
        <v>0</v>
      </c>
      <c r="L58" s="11">
        <f t="shared" si="21"/>
        <v>0</v>
      </c>
      <c r="M58" s="11">
        <f t="shared" si="21"/>
        <v>0</v>
      </c>
      <c r="N58" s="11">
        <f t="shared" si="21"/>
        <v>0</v>
      </c>
      <c r="O58" s="11">
        <f t="shared" si="21"/>
        <v>0</v>
      </c>
      <c r="P58" s="11">
        <f t="shared" si="21"/>
        <v>17859.999</v>
      </c>
    </row>
    <row r="59" spans="2:17" x14ac:dyDescent="0.2">
      <c r="B59" s="8"/>
      <c r="C59" s="50" t="s">
        <v>61</v>
      </c>
      <c r="D59" s="9">
        <f>SUM(D60:D61)</f>
        <v>0</v>
      </c>
      <c r="E59" s="9">
        <f t="shared" ref="E59:P59" si="22">SUM(E60:E61)</f>
        <v>0</v>
      </c>
      <c r="F59" s="9">
        <f t="shared" si="22"/>
        <v>0</v>
      </c>
      <c r="G59" s="9">
        <f t="shared" si="22"/>
        <v>17859.999</v>
      </c>
      <c r="H59" s="9">
        <f t="shared" si="22"/>
        <v>0</v>
      </c>
      <c r="I59" s="9">
        <f t="shared" si="22"/>
        <v>0</v>
      </c>
      <c r="J59" s="9">
        <f t="shared" si="22"/>
        <v>0</v>
      </c>
      <c r="K59" s="9">
        <f t="shared" si="22"/>
        <v>0</v>
      </c>
      <c r="L59" s="9">
        <f t="shared" si="22"/>
        <v>0</v>
      </c>
      <c r="M59" s="9">
        <f t="shared" si="22"/>
        <v>0</v>
      </c>
      <c r="N59" s="9">
        <f t="shared" si="22"/>
        <v>0</v>
      </c>
      <c r="O59" s="9">
        <f t="shared" si="22"/>
        <v>0</v>
      </c>
      <c r="P59" s="9">
        <f t="shared" si="22"/>
        <v>17859.999</v>
      </c>
    </row>
    <row r="60" spans="2:17" x14ac:dyDescent="0.2">
      <c r="B60" s="8"/>
      <c r="C60" s="7" t="s">
        <v>17</v>
      </c>
      <c r="D60" s="5">
        <v>0</v>
      </c>
      <c r="E60" s="5">
        <v>0</v>
      </c>
      <c r="F60" s="5">
        <v>0</v>
      </c>
      <c r="G60" s="5">
        <v>11860.691999999999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f>SUM(D60:O60)</f>
        <v>11860.691999999999</v>
      </c>
    </row>
    <row r="61" spans="2:17" x14ac:dyDescent="0.2">
      <c r="B61" s="8"/>
      <c r="C61" s="7" t="s">
        <v>16</v>
      </c>
      <c r="D61" s="5">
        <v>0</v>
      </c>
      <c r="E61" s="5">
        <v>0</v>
      </c>
      <c r="F61" s="5">
        <v>0</v>
      </c>
      <c r="G61" s="5">
        <v>5999.3069999999998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f>SUM(D61:O61)</f>
        <v>5999.3069999999998</v>
      </c>
    </row>
    <row r="62" spans="2:17" x14ac:dyDescent="0.2">
      <c r="B62" s="8"/>
      <c r="C62" s="7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2:17" s="1" customFormat="1" ht="15" x14ac:dyDescent="0.25">
      <c r="B63" s="53"/>
      <c r="C63" s="10" t="s">
        <v>67</v>
      </c>
      <c r="D63" s="11">
        <f>SUM(D64:D65)</f>
        <v>0</v>
      </c>
      <c r="E63" s="11">
        <f t="shared" ref="E63:P63" si="23">SUM(E64:E65)</f>
        <v>0</v>
      </c>
      <c r="F63" s="11">
        <f t="shared" si="23"/>
        <v>0</v>
      </c>
      <c r="G63" s="11">
        <f t="shared" si="23"/>
        <v>4432.07</v>
      </c>
      <c r="H63" s="11">
        <f t="shared" si="23"/>
        <v>0</v>
      </c>
      <c r="I63" s="11">
        <f t="shared" si="23"/>
        <v>0</v>
      </c>
      <c r="J63" s="11">
        <f t="shared" si="23"/>
        <v>0</v>
      </c>
      <c r="K63" s="11">
        <f t="shared" si="23"/>
        <v>0</v>
      </c>
      <c r="L63" s="11">
        <f t="shared" si="23"/>
        <v>0</v>
      </c>
      <c r="M63" s="11">
        <f t="shared" si="23"/>
        <v>0</v>
      </c>
      <c r="N63" s="11">
        <f t="shared" si="23"/>
        <v>0</v>
      </c>
      <c r="O63" s="11">
        <f t="shared" si="23"/>
        <v>0</v>
      </c>
      <c r="P63" s="11">
        <f t="shared" si="23"/>
        <v>4432.07</v>
      </c>
    </row>
    <row r="64" spans="2:17" x14ac:dyDescent="0.2">
      <c r="B64" s="8"/>
      <c r="C64" s="7" t="s">
        <v>17</v>
      </c>
      <c r="D64" s="5">
        <v>0</v>
      </c>
      <c r="E64" s="5">
        <v>0</v>
      </c>
      <c r="F64" s="5">
        <v>0</v>
      </c>
      <c r="G64" s="5">
        <v>4115.5969999999998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f>SUM(D64:O64)</f>
        <v>4115.5969999999998</v>
      </c>
    </row>
    <row r="65" spans="1:17" x14ac:dyDescent="0.2">
      <c r="B65" s="8"/>
      <c r="C65" s="7" t="s">
        <v>16</v>
      </c>
      <c r="D65" s="5">
        <v>0</v>
      </c>
      <c r="E65" s="5">
        <v>0</v>
      </c>
      <c r="F65" s="5">
        <v>0</v>
      </c>
      <c r="G65" s="5">
        <v>316.47300000000001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f>SUM(D65:O65)</f>
        <v>316.47300000000001</v>
      </c>
    </row>
    <row r="66" spans="1:17" x14ac:dyDescent="0.2">
      <c r="B66" s="8"/>
      <c r="C66" s="7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7" ht="15" x14ac:dyDescent="0.25">
      <c r="A67" s="8"/>
      <c r="B67" s="10" t="s">
        <v>83</v>
      </c>
      <c r="D67" s="11">
        <f>D69</f>
        <v>257.13</v>
      </c>
      <c r="E67" s="11">
        <f t="shared" ref="E67:P67" si="24">E69</f>
        <v>135.93799999999999</v>
      </c>
      <c r="F67" s="11">
        <f t="shared" si="24"/>
        <v>172.48099999999999</v>
      </c>
      <c r="G67" s="11">
        <f t="shared" si="24"/>
        <v>153</v>
      </c>
      <c r="H67" s="11">
        <f t="shared" si="24"/>
        <v>173.12899999999999</v>
      </c>
      <c r="I67" s="11">
        <f t="shared" si="24"/>
        <v>125.47799999999999</v>
      </c>
      <c r="J67" s="11">
        <f t="shared" si="24"/>
        <v>120.896</v>
      </c>
      <c r="K67" s="11">
        <f t="shared" si="24"/>
        <v>210.77500000000001</v>
      </c>
      <c r="L67" s="11">
        <f t="shared" si="24"/>
        <v>273.32</v>
      </c>
      <c r="M67" s="11">
        <f t="shared" si="24"/>
        <v>192.50299999999999</v>
      </c>
      <c r="N67" s="11">
        <f t="shared" si="24"/>
        <v>95.528999999999996</v>
      </c>
      <c r="O67" s="11">
        <f t="shared" si="24"/>
        <v>239</v>
      </c>
      <c r="P67" s="11">
        <f t="shared" si="24"/>
        <v>2149.1790000000001</v>
      </c>
      <c r="Q67" s="5"/>
    </row>
    <row r="68" spans="1:17" ht="6" customHeight="1" x14ac:dyDescent="0.2">
      <c r="A68" s="8"/>
      <c r="B68" s="7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7" x14ac:dyDescent="0.2">
      <c r="A69" s="8"/>
      <c r="B69" s="8"/>
      <c r="C69" s="7" t="s">
        <v>81</v>
      </c>
      <c r="D69" s="5">
        <v>257.13</v>
      </c>
      <c r="E69" s="5">
        <v>135.93799999999999</v>
      </c>
      <c r="F69" s="5">
        <v>172.48099999999999</v>
      </c>
      <c r="G69" s="5">
        <v>153</v>
      </c>
      <c r="H69" s="5">
        <v>173.12899999999999</v>
      </c>
      <c r="I69" s="5">
        <v>125.47799999999999</v>
      </c>
      <c r="J69" s="5">
        <v>120.896</v>
      </c>
      <c r="K69" s="5">
        <v>210.77500000000001</v>
      </c>
      <c r="L69" s="5">
        <v>273.32</v>
      </c>
      <c r="M69" s="5">
        <v>192.50299999999999</v>
      </c>
      <c r="N69" s="5">
        <v>95.528999999999996</v>
      </c>
      <c r="O69" s="5">
        <v>239</v>
      </c>
      <c r="P69" s="5">
        <f>SUM(D69:O69)</f>
        <v>2149.1790000000001</v>
      </c>
      <c r="Q69" s="5"/>
    </row>
    <row r="70" spans="1:17" x14ac:dyDescent="0.2">
      <c r="A70" s="8"/>
      <c r="B70" s="8"/>
      <c r="C70" s="7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s="1" customFormat="1" ht="15" x14ac:dyDescent="0.25">
      <c r="A71" s="10" t="s">
        <v>86</v>
      </c>
      <c r="B71" s="10"/>
      <c r="D71" s="11">
        <v>0</v>
      </c>
      <c r="E71" s="11">
        <v>0</v>
      </c>
      <c r="F71" s="11">
        <v>12000</v>
      </c>
      <c r="G71" s="11">
        <v>30000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8.1499999999999993E-3</v>
      </c>
      <c r="O71" s="11">
        <v>0</v>
      </c>
      <c r="P71" s="11">
        <v>42000.008150000001</v>
      </c>
      <c r="Q71" s="13"/>
    </row>
    <row r="72" spans="1:17" ht="15" x14ac:dyDescent="0.25">
      <c r="A72" s="8"/>
      <c r="B72" s="10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7" s="57" customFormat="1" ht="12.75" x14ac:dyDescent="0.2">
      <c r="A73" s="54"/>
      <c r="B73" s="55"/>
      <c r="C73" s="3" t="s">
        <v>18</v>
      </c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4"/>
      <c r="Q73" s="56"/>
    </row>
    <row r="74" spans="1:17" s="57" customFormat="1" ht="12.75" x14ac:dyDescent="0.2">
      <c r="A74" s="54"/>
      <c r="B74" s="55"/>
      <c r="C74" s="55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4"/>
      <c r="Q74" s="56"/>
    </row>
    <row r="75" spans="1:17" s="57" customFormat="1" ht="12.75" x14ac:dyDescent="0.2">
      <c r="A75" s="54"/>
      <c r="B75" s="55"/>
      <c r="C75" s="3" t="s">
        <v>32</v>
      </c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4"/>
      <c r="Q75" s="56"/>
    </row>
    <row r="76" spans="1:17" ht="15" x14ac:dyDescent="0.25">
      <c r="A76" s="14"/>
      <c r="B76" s="14"/>
      <c r="C76" s="14"/>
      <c r="D76" s="14"/>
      <c r="E76" s="14"/>
      <c r="F76" s="14"/>
      <c r="G76" s="14"/>
      <c r="H76" s="14"/>
      <c r="I76" s="5"/>
      <c r="J76" s="5"/>
      <c r="K76" s="11"/>
    </row>
    <row r="77" spans="1:17" ht="15" x14ac:dyDescent="0.25">
      <c r="A77" s="14"/>
      <c r="B77" s="14"/>
      <c r="C77" s="14"/>
      <c r="D77" s="14"/>
      <c r="E77" s="14"/>
      <c r="F77" s="14"/>
      <c r="G77" s="14"/>
      <c r="H77" s="14"/>
      <c r="I77" s="5"/>
      <c r="J77" s="5"/>
      <c r="K77" s="11"/>
    </row>
    <row r="78" spans="1:17" ht="15" x14ac:dyDescent="0.25">
      <c r="A78" s="14"/>
      <c r="B78" s="14"/>
      <c r="C78" s="14"/>
      <c r="D78" s="14"/>
      <c r="E78" s="14"/>
      <c r="F78" s="14"/>
      <c r="G78" s="14"/>
      <c r="H78" s="14"/>
      <c r="I78" s="5"/>
      <c r="J78" s="5"/>
      <c r="K78" s="11"/>
    </row>
    <row r="79" spans="1:17" ht="15" x14ac:dyDescent="0.25">
      <c r="A79" s="14"/>
      <c r="B79" s="14"/>
      <c r="C79" s="14"/>
      <c r="D79" s="14"/>
      <c r="E79" s="14"/>
      <c r="F79" s="14"/>
      <c r="G79" s="14"/>
      <c r="H79" s="14"/>
      <c r="I79" s="5"/>
      <c r="J79" s="5"/>
      <c r="K79" s="11"/>
    </row>
    <row r="80" spans="1:17" ht="15" x14ac:dyDescent="0.25">
      <c r="A80" s="14"/>
      <c r="B80" s="14"/>
      <c r="C80" s="14"/>
      <c r="D80" s="14"/>
      <c r="E80" s="14"/>
      <c r="F80" s="14"/>
      <c r="G80" s="14"/>
      <c r="H80" s="14"/>
      <c r="I80" s="5"/>
      <c r="J80" s="5"/>
      <c r="K80" s="11"/>
    </row>
    <row r="81" spans="1:11" ht="15" x14ac:dyDescent="0.25">
      <c r="A81" s="14"/>
      <c r="B81" s="14"/>
      <c r="C81" s="14"/>
      <c r="D81" s="14"/>
      <c r="E81" s="14"/>
      <c r="F81" s="14"/>
      <c r="G81" s="14"/>
      <c r="H81" s="14"/>
      <c r="I81" s="5"/>
      <c r="J81" s="5"/>
      <c r="K81" s="11"/>
    </row>
    <row r="82" spans="1:11" ht="15" x14ac:dyDescent="0.25">
      <c r="A82" s="14"/>
      <c r="B82" s="14"/>
      <c r="C82" s="14"/>
      <c r="D82" s="14"/>
      <c r="E82" s="14"/>
      <c r="F82" s="14"/>
      <c r="G82" s="14"/>
      <c r="H82" s="14"/>
      <c r="I82" s="5"/>
      <c r="J82" s="5"/>
      <c r="K82" s="11"/>
    </row>
    <row r="83" spans="1:11" ht="15" x14ac:dyDescent="0.25">
      <c r="A83" s="14"/>
      <c r="B83" s="14"/>
      <c r="C83" s="14"/>
      <c r="D83" s="14"/>
      <c r="E83" s="14"/>
      <c r="F83" s="14"/>
      <c r="G83" s="14"/>
      <c r="H83" s="14"/>
      <c r="I83" s="5"/>
      <c r="J83" s="5"/>
      <c r="K83" s="11"/>
    </row>
    <row r="84" spans="1:11" ht="15" x14ac:dyDescent="0.25">
      <c r="A84" s="52"/>
      <c r="C84" s="8"/>
      <c r="D84" s="8"/>
      <c r="E84" s="8"/>
      <c r="F84" s="8"/>
      <c r="G84" s="8"/>
      <c r="H84" s="8"/>
      <c r="I84" s="11"/>
      <c r="J84" s="11"/>
      <c r="K84" s="11"/>
    </row>
    <row r="85" spans="1:11" ht="15" x14ac:dyDescent="0.25">
      <c r="A85" s="1"/>
      <c r="B85" s="1"/>
      <c r="C85" s="53"/>
      <c r="D85" s="53"/>
      <c r="E85" s="53"/>
      <c r="F85" s="53"/>
      <c r="G85" s="53"/>
      <c r="H85" s="53"/>
      <c r="I85" s="6"/>
      <c r="J85" s="6"/>
      <c r="K85" s="6"/>
    </row>
    <row r="86" spans="1:11" ht="15" x14ac:dyDescent="0.25">
      <c r="A86" s="1"/>
      <c r="B86" s="1"/>
      <c r="C86" s="53"/>
      <c r="D86" s="53"/>
      <c r="E86" s="53"/>
      <c r="F86" s="53"/>
      <c r="G86" s="53"/>
      <c r="H86" s="53"/>
      <c r="I86" s="6"/>
      <c r="J86" s="6"/>
      <c r="K86" s="6"/>
    </row>
    <row r="87" spans="1:11" x14ac:dyDescent="0.2">
      <c r="I87" s="49"/>
      <c r="J87" s="49"/>
      <c r="K87" s="49"/>
    </row>
    <row r="88" spans="1:11" x14ac:dyDescent="0.2">
      <c r="I88" s="49"/>
      <c r="J88" s="49"/>
      <c r="K88" s="49"/>
    </row>
    <row r="89" spans="1:11" ht="15" x14ac:dyDescent="0.25">
      <c r="A89" s="1"/>
      <c r="B89" s="1"/>
      <c r="C89" s="1"/>
      <c r="D89" s="1"/>
      <c r="E89" s="1"/>
      <c r="F89" s="1"/>
      <c r="G89" s="1"/>
      <c r="H89" s="1"/>
      <c r="I89" s="6"/>
      <c r="J89" s="6"/>
      <c r="K89" s="6"/>
    </row>
    <row r="90" spans="1:11" x14ac:dyDescent="0.2">
      <c r="I90" s="49"/>
      <c r="J90" s="49"/>
      <c r="K90" s="49"/>
    </row>
    <row r="91" spans="1:11" x14ac:dyDescent="0.2">
      <c r="I91" s="49"/>
      <c r="J91" s="49"/>
      <c r="K91" s="49"/>
    </row>
    <row r="92" spans="1:11" x14ac:dyDescent="0.2">
      <c r="I92" s="49"/>
      <c r="J92" s="49"/>
      <c r="K92" s="49"/>
    </row>
    <row r="93" spans="1:11" x14ac:dyDescent="0.2">
      <c r="I93" s="49"/>
      <c r="J93" s="49"/>
      <c r="K93" s="49"/>
    </row>
    <row r="94" spans="1:11" x14ac:dyDescent="0.2">
      <c r="I94" s="49"/>
      <c r="J94" s="49"/>
      <c r="K94" s="49"/>
    </row>
    <row r="95" spans="1:11" x14ac:dyDescent="0.2">
      <c r="C95" s="8"/>
      <c r="D95" s="8"/>
      <c r="E95" s="8"/>
      <c r="F95" s="8"/>
      <c r="G95" s="8"/>
      <c r="H95" s="8"/>
      <c r="I95" s="49"/>
      <c r="J95" s="49"/>
      <c r="K95" s="49"/>
    </row>
    <row r="96" spans="1:11" x14ac:dyDescent="0.2">
      <c r="I96" s="5"/>
      <c r="J96" s="5"/>
      <c r="K96" s="5"/>
    </row>
    <row r="97" spans="1:11" x14ac:dyDescent="0.2">
      <c r="A97" s="14"/>
      <c r="B97" s="14"/>
      <c r="C97" s="14"/>
      <c r="D97" s="14"/>
      <c r="E97" s="14"/>
      <c r="F97" s="14"/>
      <c r="G97" s="14"/>
      <c r="H97" s="14"/>
      <c r="I97" s="59"/>
      <c r="J97" s="59"/>
      <c r="K97" s="59"/>
    </row>
    <row r="98" spans="1:11" x14ac:dyDescent="0.2">
      <c r="A98" s="14"/>
      <c r="B98" s="14"/>
      <c r="C98" s="14"/>
      <c r="D98" s="14"/>
      <c r="E98" s="14"/>
      <c r="F98" s="14"/>
      <c r="G98" s="14"/>
      <c r="H98" s="14"/>
      <c r="I98" s="59"/>
      <c r="J98" s="59"/>
      <c r="K98" s="59"/>
    </row>
    <row r="99" spans="1:11" x14ac:dyDescent="0.2">
      <c r="A99" s="14"/>
      <c r="B99" s="14"/>
      <c r="C99" s="14"/>
      <c r="D99" s="14"/>
      <c r="E99" s="14"/>
      <c r="F99" s="14"/>
      <c r="G99" s="14"/>
      <c r="H99" s="14"/>
      <c r="I99" s="59"/>
      <c r="J99" s="59"/>
      <c r="K99" s="59"/>
    </row>
    <row r="100" spans="1:11" x14ac:dyDescent="0.2">
      <c r="A100" s="14"/>
      <c r="B100" s="14"/>
      <c r="C100" s="14"/>
      <c r="D100" s="14"/>
      <c r="E100" s="14"/>
      <c r="F100" s="14"/>
      <c r="G100" s="14"/>
      <c r="H100" s="14"/>
      <c r="I100" s="59"/>
      <c r="J100" s="59"/>
      <c r="K100" s="59"/>
    </row>
    <row r="101" spans="1:11" x14ac:dyDescent="0.2">
      <c r="A101" s="14"/>
      <c r="B101" s="14"/>
      <c r="C101" s="14"/>
      <c r="D101" s="14"/>
      <c r="E101" s="14"/>
      <c r="F101" s="14"/>
      <c r="G101" s="14"/>
      <c r="H101" s="14"/>
      <c r="I101" s="59"/>
      <c r="J101" s="59"/>
      <c r="K101" s="59"/>
    </row>
    <row r="102" spans="1:11" x14ac:dyDescent="0.2">
      <c r="A102" s="14"/>
      <c r="B102" s="14"/>
      <c r="C102" s="14"/>
      <c r="D102" s="14"/>
      <c r="E102" s="14"/>
      <c r="F102" s="14"/>
      <c r="G102" s="14"/>
      <c r="H102" s="14"/>
      <c r="I102" s="59"/>
      <c r="J102" s="59"/>
      <c r="K102" s="59"/>
    </row>
    <row r="103" spans="1:11" x14ac:dyDescent="0.2">
      <c r="A103" s="14"/>
      <c r="B103" s="14"/>
      <c r="C103" s="14"/>
      <c r="D103" s="14"/>
      <c r="E103" s="14"/>
      <c r="F103" s="14"/>
      <c r="G103" s="14"/>
      <c r="H103" s="14"/>
      <c r="I103" s="59"/>
      <c r="J103" s="59"/>
      <c r="K103" s="59"/>
    </row>
    <row r="104" spans="1:11" x14ac:dyDescent="0.2">
      <c r="A104" s="14"/>
      <c r="B104" s="14"/>
      <c r="C104" s="14"/>
      <c r="D104" s="14"/>
      <c r="E104" s="14"/>
      <c r="F104" s="14"/>
      <c r="G104" s="14"/>
      <c r="H104" s="14"/>
      <c r="I104" s="5"/>
      <c r="J104" s="5"/>
      <c r="K104" s="5"/>
    </row>
    <row r="105" spans="1:11" x14ac:dyDescent="0.2">
      <c r="A105" s="14"/>
      <c r="B105" s="14"/>
      <c r="C105" s="14"/>
      <c r="D105" s="14"/>
      <c r="E105" s="14"/>
      <c r="F105" s="14"/>
      <c r="G105" s="14"/>
      <c r="H105" s="14"/>
      <c r="I105" s="5"/>
      <c r="J105" s="5"/>
      <c r="K105" s="5"/>
    </row>
    <row r="106" spans="1:11" x14ac:dyDescent="0.2">
      <c r="I106" s="5"/>
      <c r="J106" s="5"/>
      <c r="K106" s="5"/>
    </row>
    <row r="107" spans="1:11" x14ac:dyDescent="0.2">
      <c r="I107" s="5"/>
      <c r="J107" s="5"/>
    </row>
    <row r="108" spans="1:11" x14ac:dyDescent="0.2">
      <c r="I108" s="5"/>
      <c r="J108" s="5"/>
    </row>
    <row r="109" spans="1:11" x14ac:dyDescent="0.2">
      <c r="I109" s="5"/>
      <c r="J109" s="5"/>
    </row>
    <row r="110" spans="1:11" x14ac:dyDescent="0.2">
      <c r="I110" s="5"/>
      <c r="J110" s="5"/>
    </row>
    <row r="111" spans="1:11" x14ac:dyDescent="0.2">
      <c r="I111" s="5"/>
      <c r="J111" s="5"/>
    </row>
    <row r="112" spans="1:11" x14ac:dyDescent="0.2">
      <c r="I112" s="5"/>
      <c r="J112" s="5"/>
    </row>
    <row r="113" spans="9:10" x14ac:dyDescent="0.2">
      <c r="I113" s="5"/>
      <c r="J113" s="5"/>
    </row>
  </sheetData>
  <mergeCells count="1">
    <mergeCell ref="A5:C5"/>
  </mergeCells>
  <printOptions horizontalCentered="1"/>
  <pageMargins left="0.23622047244094491" right="0.23622047244094491" top="0.94488188976377963" bottom="0" header="0.39370078740157483" footer="0"/>
  <pageSetup paperSize="9" scale="54" orientation="portrait" r:id="rId1"/>
  <headerFooter alignWithMargins="0">
    <oddHeader>&amp;CBUREAU OF THE TREASURY
Statistical Data Analysis Division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149"/>
  <sheetViews>
    <sheetView zoomScaleNormal="100" workbookViewId="0">
      <pane xSplit="3" ySplit="7" topLeftCell="D8" activePane="bottomRight" state="frozen"/>
      <selection activeCell="N112" sqref="N112"/>
      <selection pane="topRight" activeCell="N112" sqref="N112"/>
      <selection pane="bottomLeft" activeCell="N112" sqref="N112"/>
      <selection pane="bottomRight" activeCell="S19" sqref="S19"/>
    </sheetView>
  </sheetViews>
  <sheetFormatPr defaultColWidth="13.85546875" defaultRowHeight="14.25" x14ac:dyDescent="0.2"/>
  <cols>
    <col min="1" max="1" width="0.85546875" style="2" customWidth="1"/>
    <col min="2" max="2" width="0.7109375" style="2" customWidth="1"/>
    <col min="3" max="3" width="33.28515625" style="2" customWidth="1"/>
    <col min="4" max="15" width="10.28515625" style="2" customWidth="1"/>
    <col min="16" max="16" width="11.42578125" style="2" customWidth="1"/>
    <col min="17" max="16384" width="13.85546875" style="2"/>
  </cols>
  <sheetData>
    <row r="1" spans="1:18" ht="15" x14ac:dyDescent="0.25">
      <c r="A1" s="1" t="s">
        <v>93</v>
      </c>
      <c r="I1" s="5"/>
      <c r="J1" s="5"/>
    </row>
    <row r="2" spans="1:18" ht="15" x14ac:dyDescent="0.25">
      <c r="A2" s="1" t="s">
        <v>150</v>
      </c>
      <c r="I2" s="5"/>
      <c r="J2" s="5"/>
    </row>
    <row r="3" spans="1:18" x14ac:dyDescent="0.2">
      <c r="A3" s="2" t="s">
        <v>6</v>
      </c>
      <c r="I3" s="5"/>
      <c r="J3" s="5"/>
    </row>
    <row r="4" spans="1:18" x14ac:dyDescent="0.2">
      <c r="I4" s="5"/>
      <c r="J4" s="5"/>
    </row>
    <row r="5" spans="1:18" ht="20.25" customHeight="1" thickBot="1" x14ac:dyDescent="0.25">
      <c r="A5" s="102" t="s">
        <v>119</v>
      </c>
      <c r="B5" s="103"/>
      <c r="C5" s="104"/>
      <c r="D5" s="62" t="s">
        <v>25</v>
      </c>
      <c r="E5" s="45" t="s">
        <v>26</v>
      </c>
      <c r="F5" s="45" t="s">
        <v>27</v>
      </c>
      <c r="G5" s="45" t="s">
        <v>82</v>
      </c>
      <c r="H5" s="45" t="s">
        <v>0</v>
      </c>
      <c r="I5" s="45" t="s">
        <v>96</v>
      </c>
      <c r="J5" s="45" t="s">
        <v>97</v>
      </c>
      <c r="K5" s="45" t="s">
        <v>94</v>
      </c>
      <c r="L5" s="45" t="s">
        <v>28</v>
      </c>
      <c r="M5" s="45" t="s">
        <v>29</v>
      </c>
      <c r="N5" s="45" t="s">
        <v>30</v>
      </c>
      <c r="O5" s="45" t="s">
        <v>31</v>
      </c>
      <c r="P5" s="46" t="s">
        <v>38</v>
      </c>
    </row>
    <row r="6" spans="1:18" s="14" customFormat="1" ht="15" thickTop="1" x14ac:dyDescent="0.2">
      <c r="A6" s="2"/>
      <c r="B6" s="2"/>
      <c r="C6" s="2"/>
      <c r="D6" s="5"/>
      <c r="E6" s="5"/>
      <c r="F6" s="5"/>
      <c r="G6" s="5"/>
      <c r="H6" s="5"/>
      <c r="I6" s="5"/>
      <c r="J6" s="5"/>
      <c r="K6" s="2"/>
      <c r="L6" s="5"/>
      <c r="M6" s="5"/>
      <c r="N6" s="5"/>
      <c r="O6" s="5"/>
      <c r="P6" s="5"/>
    </row>
    <row r="7" spans="1:18" s="14" customFormat="1" ht="15" x14ac:dyDescent="0.25">
      <c r="A7" s="1" t="s">
        <v>87</v>
      </c>
      <c r="B7" s="2"/>
      <c r="C7" s="8"/>
      <c r="D7" s="11">
        <f>D9+D57</f>
        <v>233319.25200000001</v>
      </c>
      <c r="E7" s="11">
        <f t="shared" ref="E7:P7" si="0">E9+E57</f>
        <v>246440.06699999998</v>
      </c>
      <c r="F7" s="11">
        <f t="shared" si="0"/>
        <v>147716.6</v>
      </c>
      <c r="G7" s="11">
        <f t="shared" si="0"/>
        <v>106328.87000000001</v>
      </c>
      <c r="H7" s="11">
        <f t="shared" si="0"/>
        <v>84107.525000000009</v>
      </c>
      <c r="I7" s="11">
        <f t="shared" si="0"/>
        <v>95363.364000000001</v>
      </c>
      <c r="J7" s="11">
        <f t="shared" si="0"/>
        <v>84474.722999999998</v>
      </c>
      <c r="K7" s="11">
        <f t="shared" si="0"/>
        <v>80332.684999999998</v>
      </c>
      <c r="L7" s="11">
        <f t="shared" si="0"/>
        <v>220838.31299999999</v>
      </c>
      <c r="M7" s="11">
        <f t="shared" si="0"/>
        <v>103977.78800000002</v>
      </c>
      <c r="N7" s="11">
        <f t="shared" si="0"/>
        <v>76093.703999999998</v>
      </c>
      <c r="O7" s="11">
        <f t="shared" si="0"/>
        <v>89799.027000000002</v>
      </c>
      <c r="P7" s="11">
        <f t="shared" si="0"/>
        <v>1568791.9180000001</v>
      </c>
      <c r="Q7" s="9"/>
      <c r="R7" s="59"/>
    </row>
    <row r="8" spans="1:18" s="14" customFormat="1" x14ac:dyDescent="0.2">
      <c r="A8" s="2"/>
      <c r="B8" s="2"/>
      <c r="C8" s="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8" ht="15" x14ac:dyDescent="0.25">
      <c r="A9" s="1" t="s">
        <v>55</v>
      </c>
      <c r="D9" s="6">
        <f>D12+D17+D41+D53</f>
        <v>233313.85400000002</v>
      </c>
      <c r="E9" s="6">
        <f t="shared" ref="E9:P9" si="1">E12+E17+E41+E53</f>
        <v>246438.8</v>
      </c>
      <c r="F9" s="6">
        <f t="shared" si="1"/>
        <v>147716.6</v>
      </c>
      <c r="G9" s="6">
        <f t="shared" si="1"/>
        <v>106327.399</v>
      </c>
      <c r="H9" s="6">
        <f t="shared" si="1"/>
        <v>84107.525000000009</v>
      </c>
      <c r="I9" s="6">
        <f t="shared" si="1"/>
        <v>95363.364000000001</v>
      </c>
      <c r="J9" s="6">
        <f t="shared" si="1"/>
        <v>84474.722999999998</v>
      </c>
      <c r="K9" s="6">
        <f t="shared" si="1"/>
        <v>80332.684999999998</v>
      </c>
      <c r="L9" s="6">
        <f t="shared" si="1"/>
        <v>220838.31299999999</v>
      </c>
      <c r="M9" s="6">
        <f t="shared" si="1"/>
        <v>94977.788000000015</v>
      </c>
      <c r="N9" s="6">
        <f t="shared" si="1"/>
        <v>72593.703999999998</v>
      </c>
      <c r="O9" s="6">
        <f t="shared" si="1"/>
        <v>89799.027000000002</v>
      </c>
      <c r="P9" s="6">
        <f t="shared" si="1"/>
        <v>1556283.7820000001</v>
      </c>
      <c r="Q9" s="58"/>
      <c r="R9" s="5"/>
    </row>
    <row r="10" spans="1:18" ht="15" x14ac:dyDescent="0.25">
      <c r="A10" s="1"/>
      <c r="C10" s="1" t="s">
        <v>88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58"/>
      <c r="R10" s="5"/>
    </row>
    <row r="11" spans="1:18" ht="7.5" customHeight="1" x14ac:dyDescent="0.2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8" ht="15" x14ac:dyDescent="0.25">
      <c r="B12" s="1" t="s">
        <v>56</v>
      </c>
      <c r="D12" s="6">
        <f>SUM(D13:D15)</f>
        <v>67260.7</v>
      </c>
      <c r="E12" s="6">
        <f t="shared" ref="E12:P12" si="2">SUM(E13:E15)</f>
        <v>207449</v>
      </c>
      <c r="F12" s="6">
        <f t="shared" si="2"/>
        <v>93569.8</v>
      </c>
      <c r="G12" s="6">
        <f t="shared" si="2"/>
        <v>63215.100000000006</v>
      </c>
      <c r="H12" s="6">
        <f t="shared" si="2"/>
        <v>45749.9</v>
      </c>
      <c r="I12" s="6">
        <f t="shared" si="2"/>
        <v>72243.899999999994</v>
      </c>
      <c r="J12" s="6">
        <f t="shared" si="2"/>
        <v>50730</v>
      </c>
      <c r="K12" s="6">
        <f t="shared" si="2"/>
        <v>57000</v>
      </c>
      <c r="L12" s="6">
        <f t="shared" si="2"/>
        <v>86146</v>
      </c>
      <c r="M12" s="6">
        <f t="shared" si="2"/>
        <v>87229.8</v>
      </c>
      <c r="N12" s="6">
        <f t="shared" si="2"/>
        <v>43004.9</v>
      </c>
      <c r="O12" s="6">
        <f t="shared" si="2"/>
        <v>72524</v>
      </c>
      <c r="P12" s="6">
        <f t="shared" si="2"/>
        <v>946123.10000000009</v>
      </c>
      <c r="Q12" s="58"/>
      <c r="R12" s="6"/>
    </row>
    <row r="13" spans="1:18" x14ac:dyDescent="0.2">
      <c r="B13" s="8"/>
      <c r="C13" s="50" t="s">
        <v>3</v>
      </c>
      <c r="D13" s="5">
        <v>27721.7</v>
      </c>
      <c r="E13" s="5">
        <v>20000</v>
      </c>
      <c r="F13" s="5">
        <v>22318.1</v>
      </c>
      <c r="G13" s="5">
        <v>30633.200000000001</v>
      </c>
      <c r="H13" s="5">
        <v>23000</v>
      </c>
      <c r="I13" s="5">
        <v>21450</v>
      </c>
      <c r="J13" s="5">
        <v>31800</v>
      </c>
      <c r="K13" s="5">
        <v>22000</v>
      </c>
      <c r="L13" s="5">
        <v>26099</v>
      </c>
      <c r="M13" s="5">
        <v>22000</v>
      </c>
      <c r="N13" s="5">
        <v>22000</v>
      </c>
      <c r="O13" s="5">
        <v>26000</v>
      </c>
      <c r="P13" s="5">
        <f>SUM(D13:O13)</f>
        <v>295022</v>
      </c>
      <c r="R13" s="60"/>
    </row>
    <row r="14" spans="1:18" x14ac:dyDescent="0.2">
      <c r="B14" s="8"/>
      <c r="C14" s="50" t="s">
        <v>4</v>
      </c>
      <c r="D14" s="5">
        <v>7991</v>
      </c>
      <c r="E14" s="5">
        <v>6408</v>
      </c>
      <c r="F14" s="5">
        <v>35396.400000000001</v>
      </c>
      <c r="G14" s="5">
        <v>5664.1</v>
      </c>
      <c r="H14" s="5">
        <v>5000</v>
      </c>
      <c r="I14" s="5">
        <v>37003.9</v>
      </c>
      <c r="J14" s="5">
        <v>8580</v>
      </c>
      <c r="K14" s="5">
        <v>3000</v>
      </c>
      <c r="L14" s="5">
        <v>35000</v>
      </c>
      <c r="M14" s="5">
        <v>4000</v>
      </c>
      <c r="N14" s="5">
        <v>4000</v>
      </c>
      <c r="O14" s="5">
        <v>32000</v>
      </c>
      <c r="P14" s="5">
        <f t="shared" ref="P14:P15" si="3">SUM(D14:O14)</f>
        <v>184043.4</v>
      </c>
    </row>
    <row r="15" spans="1:18" x14ac:dyDescent="0.2">
      <c r="B15" s="8"/>
      <c r="C15" s="50" t="s">
        <v>5</v>
      </c>
      <c r="D15" s="5">
        <v>31548</v>
      </c>
      <c r="E15" s="5">
        <v>181041</v>
      </c>
      <c r="F15" s="5">
        <v>35855.300000000003</v>
      </c>
      <c r="G15" s="5">
        <v>26917.8</v>
      </c>
      <c r="H15" s="5">
        <v>17749.900000000001</v>
      </c>
      <c r="I15" s="5">
        <v>13790</v>
      </c>
      <c r="J15" s="5">
        <v>10350</v>
      </c>
      <c r="K15" s="5">
        <v>32000</v>
      </c>
      <c r="L15" s="5">
        <v>25047</v>
      </c>
      <c r="M15" s="5">
        <v>61229.8</v>
      </c>
      <c r="N15" s="5">
        <v>17004.900000000001</v>
      </c>
      <c r="O15" s="5">
        <v>14524</v>
      </c>
      <c r="P15" s="5">
        <f t="shared" si="3"/>
        <v>467057.7</v>
      </c>
    </row>
    <row r="16" spans="1:18" x14ac:dyDescent="0.2">
      <c r="B16" s="8"/>
      <c r="C16" s="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8" ht="15" x14ac:dyDescent="0.25">
      <c r="B17" s="1" t="s">
        <v>57</v>
      </c>
      <c r="D17" s="6">
        <f>D18+D22+D25+D28+D32+D36</f>
        <v>20033.899999999998</v>
      </c>
      <c r="E17" s="6">
        <f t="shared" ref="E17:P17" si="4">E18+E22+E25+E28+E32+E36</f>
        <v>17623.3</v>
      </c>
      <c r="F17" s="6">
        <f t="shared" si="4"/>
        <v>23280.300000000003</v>
      </c>
      <c r="G17" s="6">
        <f t="shared" si="4"/>
        <v>9049.6999999999989</v>
      </c>
      <c r="H17" s="6">
        <f t="shared" si="4"/>
        <v>10527.699999999999</v>
      </c>
      <c r="I17" s="6">
        <f t="shared" si="4"/>
        <v>18530.099999999999</v>
      </c>
      <c r="J17" s="6">
        <f t="shared" si="4"/>
        <v>5722.5</v>
      </c>
      <c r="K17" s="6">
        <f t="shared" si="4"/>
        <v>8654.7999999999993</v>
      </c>
      <c r="L17" s="6">
        <f t="shared" si="4"/>
        <v>193</v>
      </c>
      <c r="M17" s="6">
        <f t="shared" si="4"/>
        <v>6.3</v>
      </c>
      <c r="N17" s="6">
        <f t="shared" si="4"/>
        <v>22021.899999999998</v>
      </c>
      <c r="O17" s="6">
        <f t="shared" si="4"/>
        <v>12976.1</v>
      </c>
      <c r="P17" s="6">
        <f t="shared" si="4"/>
        <v>148619.6</v>
      </c>
      <c r="Q17" s="5"/>
      <c r="R17" s="5"/>
    </row>
    <row r="18" spans="2:18" s="1" customFormat="1" ht="15" x14ac:dyDescent="0.25">
      <c r="B18" s="53"/>
      <c r="C18" s="10" t="s">
        <v>19</v>
      </c>
      <c r="D18" s="11">
        <f>D19+D20+D21</f>
        <v>10624.3</v>
      </c>
      <c r="E18" s="11">
        <f t="shared" ref="E18:P18" si="5">E19+E20+E21</f>
        <v>0</v>
      </c>
      <c r="F18" s="11">
        <f t="shared" si="5"/>
        <v>0</v>
      </c>
      <c r="G18" s="11">
        <f t="shared" si="5"/>
        <v>0</v>
      </c>
      <c r="H18" s="11">
        <f t="shared" si="5"/>
        <v>0</v>
      </c>
      <c r="I18" s="11">
        <f t="shared" si="5"/>
        <v>0</v>
      </c>
      <c r="J18" s="11">
        <f t="shared" si="5"/>
        <v>0</v>
      </c>
      <c r="K18" s="11">
        <f t="shared" si="5"/>
        <v>0</v>
      </c>
      <c r="L18" s="11">
        <f t="shared" si="5"/>
        <v>0</v>
      </c>
      <c r="M18" s="11">
        <f t="shared" si="5"/>
        <v>0</v>
      </c>
      <c r="N18" s="11">
        <f t="shared" si="5"/>
        <v>0</v>
      </c>
      <c r="O18" s="11">
        <f t="shared" si="5"/>
        <v>0</v>
      </c>
      <c r="P18" s="11">
        <f t="shared" si="5"/>
        <v>10624.3</v>
      </c>
      <c r="Q18" s="13"/>
      <c r="R18" s="13"/>
    </row>
    <row r="19" spans="2:18" x14ac:dyDescent="0.2">
      <c r="B19" s="8"/>
      <c r="C19" s="7" t="s">
        <v>33</v>
      </c>
      <c r="D19" s="5">
        <v>8000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f>SUM(D19:O19)</f>
        <v>8000</v>
      </c>
    </row>
    <row r="20" spans="2:18" x14ac:dyDescent="0.2">
      <c r="B20" s="8"/>
      <c r="C20" s="7" t="s">
        <v>44</v>
      </c>
      <c r="D20" s="5">
        <v>1469.9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f t="shared" ref="P20:P21" si="6">SUM(D20:O20)</f>
        <v>1469.9</v>
      </c>
    </row>
    <row r="21" spans="2:18" x14ac:dyDescent="0.2">
      <c r="B21" s="8"/>
      <c r="C21" s="7" t="s">
        <v>45</v>
      </c>
      <c r="D21" s="5">
        <v>1154.4000000000001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f t="shared" si="6"/>
        <v>1154.4000000000001</v>
      </c>
    </row>
    <row r="22" spans="2:18" s="1" customFormat="1" ht="15" x14ac:dyDescent="0.25">
      <c r="B22" s="53"/>
      <c r="C22" s="10" t="s">
        <v>9</v>
      </c>
      <c r="D22" s="11">
        <f>D23+D24</f>
        <v>1097.4000000000001</v>
      </c>
      <c r="E22" s="11">
        <f t="shared" ref="E22:P22" si="7">E23+E24</f>
        <v>2012.1999999999998</v>
      </c>
      <c r="F22" s="11">
        <f t="shared" si="7"/>
        <v>3272.3999999999996</v>
      </c>
      <c r="G22" s="11">
        <f t="shared" si="7"/>
        <v>0</v>
      </c>
      <c r="H22" s="11">
        <f t="shared" si="7"/>
        <v>0</v>
      </c>
      <c r="I22" s="11">
        <f t="shared" si="7"/>
        <v>0</v>
      </c>
      <c r="J22" s="11">
        <f t="shared" si="7"/>
        <v>0</v>
      </c>
      <c r="K22" s="11">
        <f t="shared" si="7"/>
        <v>0</v>
      </c>
      <c r="L22" s="11">
        <f t="shared" si="7"/>
        <v>0</v>
      </c>
      <c r="M22" s="11">
        <f t="shared" si="7"/>
        <v>0</v>
      </c>
      <c r="N22" s="11">
        <f t="shared" si="7"/>
        <v>0</v>
      </c>
      <c r="O22" s="11">
        <f t="shared" si="7"/>
        <v>0</v>
      </c>
      <c r="P22" s="11">
        <f t="shared" si="7"/>
        <v>6382</v>
      </c>
      <c r="Q22" s="13"/>
    </row>
    <row r="23" spans="2:18" x14ac:dyDescent="0.2">
      <c r="B23" s="8"/>
      <c r="C23" s="7" t="s">
        <v>44</v>
      </c>
      <c r="D23" s="5">
        <v>1097.4000000000001</v>
      </c>
      <c r="E23" s="5">
        <v>1325.8</v>
      </c>
      <c r="F23" s="5">
        <v>1664.8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f>SUM(D23:O23)</f>
        <v>4088</v>
      </c>
    </row>
    <row r="24" spans="2:18" x14ac:dyDescent="0.2">
      <c r="B24" s="8"/>
      <c r="C24" s="7" t="s">
        <v>45</v>
      </c>
      <c r="D24" s="5">
        <v>0</v>
      </c>
      <c r="E24" s="5">
        <v>686.4</v>
      </c>
      <c r="F24" s="5">
        <v>1607.6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f>SUM(D24:O24)</f>
        <v>2294</v>
      </c>
    </row>
    <row r="25" spans="2:18" s="1" customFormat="1" ht="15" x14ac:dyDescent="0.25">
      <c r="B25" s="53"/>
      <c r="C25" s="10" t="s">
        <v>10</v>
      </c>
      <c r="D25" s="11">
        <f>D26+D27</f>
        <v>338.8</v>
      </c>
      <c r="E25" s="11">
        <f t="shared" ref="E25:P25" si="8">E26+E27</f>
        <v>91</v>
      </c>
      <c r="F25" s="11">
        <f t="shared" si="8"/>
        <v>91.800000000000011</v>
      </c>
      <c r="G25" s="11">
        <f t="shared" si="8"/>
        <v>0</v>
      </c>
      <c r="H25" s="11">
        <f t="shared" si="8"/>
        <v>0</v>
      </c>
      <c r="I25" s="11">
        <f t="shared" si="8"/>
        <v>0</v>
      </c>
      <c r="J25" s="11">
        <f t="shared" si="8"/>
        <v>0</v>
      </c>
      <c r="K25" s="11">
        <f t="shared" si="8"/>
        <v>0</v>
      </c>
      <c r="L25" s="11">
        <f t="shared" si="8"/>
        <v>0</v>
      </c>
      <c r="M25" s="11">
        <f t="shared" si="8"/>
        <v>1</v>
      </c>
      <c r="N25" s="11">
        <f t="shared" si="8"/>
        <v>0</v>
      </c>
      <c r="O25" s="11">
        <f t="shared" si="8"/>
        <v>0</v>
      </c>
      <c r="P25" s="11">
        <f t="shared" si="8"/>
        <v>522.6</v>
      </c>
      <c r="Q25" s="13"/>
    </row>
    <row r="26" spans="2:18" x14ac:dyDescent="0.2">
      <c r="B26" s="8"/>
      <c r="C26" s="7" t="s">
        <v>44</v>
      </c>
      <c r="D26" s="5">
        <v>338.8</v>
      </c>
      <c r="E26" s="5">
        <v>0</v>
      </c>
      <c r="F26" s="5">
        <v>36.200000000000003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f>SUM(D26:O26)</f>
        <v>375</v>
      </c>
    </row>
    <row r="27" spans="2:18" x14ac:dyDescent="0.2">
      <c r="B27" s="8"/>
      <c r="C27" s="7" t="s">
        <v>45</v>
      </c>
      <c r="D27" s="5">
        <v>0</v>
      </c>
      <c r="E27" s="5">
        <v>91</v>
      </c>
      <c r="F27" s="5">
        <v>55.6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1</v>
      </c>
      <c r="N27" s="5">
        <v>0</v>
      </c>
      <c r="O27" s="5">
        <v>0</v>
      </c>
      <c r="P27" s="5">
        <f>SUM(D27:O27)</f>
        <v>147.6</v>
      </c>
    </row>
    <row r="28" spans="2:18" s="1" customFormat="1" ht="15" x14ac:dyDescent="0.25">
      <c r="B28" s="53"/>
      <c r="C28" s="10" t="s">
        <v>11</v>
      </c>
      <c r="D28" s="11">
        <f>SUM(D29:D31)</f>
        <v>7973.4</v>
      </c>
      <c r="E28" s="11">
        <f t="shared" ref="E28:P28" si="9">SUM(E29:E31)</f>
        <v>15520.1</v>
      </c>
      <c r="F28" s="11">
        <f t="shared" si="9"/>
        <v>19916.100000000002</v>
      </c>
      <c r="G28" s="11">
        <f t="shared" si="9"/>
        <v>7397.9</v>
      </c>
      <c r="H28" s="11">
        <f t="shared" si="9"/>
        <v>182.39999999999998</v>
      </c>
      <c r="I28" s="11">
        <f t="shared" si="9"/>
        <v>18530.099999999999</v>
      </c>
      <c r="J28" s="11">
        <f t="shared" si="9"/>
        <v>5722.5</v>
      </c>
      <c r="K28" s="11">
        <f t="shared" si="9"/>
        <v>8654.7999999999993</v>
      </c>
      <c r="L28" s="11">
        <f t="shared" si="9"/>
        <v>193</v>
      </c>
      <c r="M28" s="11">
        <f t="shared" si="9"/>
        <v>5.3</v>
      </c>
      <c r="N28" s="11">
        <f t="shared" si="9"/>
        <v>974.8</v>
      </c>
      <c r="O28" s="11">
        <f t="shared" si="9"/>
        <v>5489.1</v>
      </c>
      <c r="P28" s="11">
        <f t="shared" si="9"/>
        <v>90559.5</v>
      </c>
      <c r="Q28" s="13"/>
    </row>
    <row r="29" spans="2:18" x14ac:dyDescent="0.2">
      <c r="B29" s="8"/>
      <c r="C29" s="7" t="s">
        <v>33</v>
      </c>
      <c r="D29" s="5">
        <v>0</v>
      </c>
      <c r="E29" s="5">
        <v>7370</v>
      </c>
      <c r="F29" s="5">
        <v>0</v>
      </c>
      <c r="G29" s="5">
        <v>6530</v>
      </c>
      <c r="H29" s="5">
        <v>0</v>
      </c>
      <c r="I29" s="5">
        <v>8500</v>
      </c>
      <c r="J29" s="5">
        <v>0</v>
      </c>
      <c r="K29" s="5">
        <v>8500</v>
      </c>
      <c r="L29" s="5">
        <v>0</v>
      </c>
      <c r="M29" s="5">
        <v>0</v>
      </c>
      <c r="N29" s="5">
        <v>0</v>
      </c>
      <c r="O29" s="5">
        <v>0</v>
      </c>
      <c r="P29" s="5">
        <f>SUM(D29:O29)</f>
        <v>30900</v>
      </c>
    </row>
    <row r="30" spans="2:18" x14ac:dyDescent="0.2">
      <c r="B30" s="8"/>
      <c r="C30" s="7" t="s">
        <v>44</v>
      </c>
      <c r="D30" s="5">
        <v>2680.2</v>
      </c>
      <c r="E30" s="5">
        <v>5148.5</v>
      </c>
      <c r="F30" s="5">
        <v>17875.2</v>
      </c>
      <c r="G30" s="5">
        <v>788.9</v>
      </c>
      <c r="H30" s="5">
        <v>11.2</v>
      </c>
      <c r="I30" s="5">
        <v>2.1</v>
      </c>
      <c r="J30" s="5">
        <v>127.7</v>
      </c>
      <c r="K30" s="5">
        <v>142.80000000000001</v>
      </c>
      <c r="L30" s="5">
        <v>111.5</v>
      </c>
      <c r="M30" s="5">
        <v>1.5</v>
      </c>
      <c r="N30" s="5"/>
      <c r="O30" s="5">
        <v>1516.8</v>
      </c>
      <c r="P30" s="5">
        <f t="shared" ref="P30:P31" si="10">SUM(D30:O30)</f>
        <v>28406.400000000001</v>
      </c>
    </row>
    <row r="31" spans="2:18" x14ac:dyDescent="0.2">
      <c r="B31" s="8"/>
      <c r="C31" s="7" t="s">
        <v>45</v>
      </c>
      <c r="D31" s="5">
        <v>5293.2</v>
      </c>
      <c r="E31" s="5">
        <v>3001.6</v>
      </c>
      <c r="F31" s="5">
        <v>2040.9</v>
      </c>
      <c r="G31" s="5">
        <v>79</v>
      </c>
      <c r="H31" s="5">
        <v>171.2</v>
      </c>
      <c r="I31" s="5">
        <v>10028</v>
      </c>
      <c r="J31" s="5">
        <v>5594.8</v>
      </c>
      <c r="K31" s="5">
        <v>12</v>
      </c>
      <c r="L31" s="5">
        <v>81.5</v>
      </c>
      <c r="M31" s="5">
        <v>3.8</v>
      </c>
      <c r="N31" s="5">
        <v>974.8</v>
      </c>
      <c r="O31" s="5">
        <v>3972.3</v>
      </c>
      <c r="P31" s="5">
        <f t="shared" si="10"/>
        <v>31253.1</v>
      </c>
    </row>
    <row r="32" spans="2:18" s="1" customFormat="1" ht="15" x14ac:dyDescent="0.25">
      <c r="B32" s="53"/>
      <c r="C32" s="10" t="s">
        <v>12</v>
      </c>
      <c r="D32" s="11">
        <f>SUM(D33:D35)</f>
        <v>0</v>
      </c>
      <c r="E32" s="11">
        <f t="shared" ref="E32:P32" si="11">SUM(E33:E35)</f>
        <v>0</v>
      </c>
      <c r="F32" s="11">
        <f t="shared" si="11"/>
        <v>0</v>
      </c>
      <c r="G32" s="11">
        <f t="shared" si="11"/>
        <v>1651.8</v>
      </c>
      <c r="H32" s="11">
        <f t="shared" si="11"/>
        <v>10345.299999999999</v>
      </c>
      <c r="I32" s="11">
        <f t="shared" si="11"/>
        <v>0</v>
      </c>
      <c r="J32" s="11">
        <f t="shared" si="11"/>
        <v>0</v>
      </c>
      <c r="K32" s="11">
        <f t="shared" si="11"/>
        <v>0</v>
      </c>
      <c r="L32" s="11">
        <f t="shared" si="11"/>
        <v>0</v>
      </c>
      <c r="M32" s="11">
        <f t="shared" si="11"/>
        <v>0</v>
      </c>
      <c r="N32" s="11">
        <f t="shared" si="11"/>
        <v>0</v>
      </c>
      <c r="O32" s="11">
        <f t="shared" si="11"/>
        <v>0</v>
      </c>
      <c r="P32" s="11">
        <f t="shared" si="11"/>
        <v>11997.1</v>
      </c>
      <c r="Q32" s="13"/>
    </row>
    <row r="33" spans="1:18" x14ac:dyDescent="0.2">
      <c r="B33" s="8"/>
      <c r="C33" s="7" t="s">
        <v>33</v>
      </c>
      <c r="D33" s="5">
        <v>0</v>
      </c>
      <c r="E33" s="5">
        <v>0</v>
      </c>
      <c r="F33" s="5">
        <v>0</v>
      </c>
      <c r="G33" s="5">
        <v>0</v>
      </c>
      <c r="H33" s="5">
        <v>8500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f>SUM(D33:O33)</f>
        <v>8500</v>
      </c>
    </row>
    <row r="34" spans="1:18" x14ac:dyDescent="0.2">
      <c r="B34" s="8"/>
      <c r="C34" s="7" t="s">
        <v>44</v>
      </c>
      <c r="D34" s="5">
        <v>0</v>
      </c>
      <c r="E34" s="5">
        <v>0</v>
      </c>
      <c r="F34" s="5">
        <v>0</v>
      </c>
      <c r="G34" s="5">
        <v>1500</v>
      </c>
      <c r="H34" s="5">
        <v>1800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f t="shared" ref="P34:P35" si="12">SUM(D34:O34)</f>
        <v>3300</v>
      </c>
    </row>
    <row r="35" spans="1:18" x14ac:dyDescent="0.2">
      <c r="B35" s="8"/>
      <c r="C35" s="7" t="s">
        <v>45</v>
      </c>
      <c r="D35" s="5">
        <v>0</v>
      </c>
      <c r="E35" s="5">
        <v>0</v>
      </c>
      <c r="F35" s="5">
        <v>0</v>
      </c>
      <c r="G35" s="5">
        <v>151.80000000000001</v>
      </c>
      <c r="H35" s="5">
        <v>45.3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f t="shared" si="12"/>
        <v>197.10000000000002</v>
      </c>
    </row>
    <row r="36" spans="1:18" s="1" customFormat="1" ht="15" x14ac:dyDescent="0.25">
      <c r="B36" s="53"/>
      <c r="C36" s="10" t="s">
        <v>13</v>
      </c>
      <c r="D36" s="11">
        <f>SUM(D37:D39)</f>
        <v>0</v>
      </c>
      <c r="E36" s="11">
        <f t="shared" ref="E36:P36" si="13">SUM(E37:E39)</f>
        <v>0</v>
      </c>
      <c r="F36" s="11">
        <f t="shared" si="13"/>
        <v>0</v>
      </c>
      <c r="G36" s="11">
        <f t="shared" si="13"/>
        <v>0</v>
      </c>
      <c r="H36" s="11">
        <f t="shared" si="13"/>
        <v>0</v>
      </c>
      <c r="I36" s="11">
        <f t="shared" si="13"/>
        <v>0</v>
      </c>
      <c r="J36" s="11">
        <f t="shared" si="13"/>
        <v>0</v>
      </c>
      <c r="K36" s="11">
        <f t="shared" si="13"/>
        <v>0</v>
      </c>
      <c r="L36" s="11">
        <f t="shared" si="13"/>
        <v>0</v>
      </c>
      <c r="M36" s="11">
        <f t="shared" si="13"/>
        <v>0</v>
      </c>
      <c r="N36" s="11">
        <f t="shared" si="13"/>
        <v>21047.1</v>
      </c>
      <c r="O36" s="11">
        <f t="shared" si="13"/>
        <v>7487</v>
      </c>
      <c r="P36" s="11">
        <f t="shared" si="13"/>
        <v>28534.100000000002</v>
      </c>
      <c r="Q36" s="13"/>
    </row>
    <row r="37" spans="1:18" x14ac:dyDescent="0.2">
      <c r="B37" s="8"/>
      <c r="C37" s="7" t="s">
        <v>33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6500</v>
      </c>
      <c r="O37" s="5">
        <v>6500</v>
      </c>
      <c r="P37" s="5">
        <f>SUM(D37:O37)</f>
        <v>13000</v>
      </c>
    </row>
    <row r="38" spans="1:18" x14ac:dyDescent="0.2">
      <c r="B38" s="8"/>
      <c r="C38" s="7" t="s">
        <v>44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7850.5</v>
      </c>
      <c r="O38" s="5">
        <v>6.7</v>
      </c>
      <c r="P38" s="5">
        <f>SUM(D38:O38)</f>
        <v>7857.2</v>
      </c>
    </row>
    <row r="39" spans="1:18" x14ac:dyDescent="0.2">
      <c r="B39" s="8"/>
      <c r="C39" s="7" t="s">
        <v>45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6696.6</v>
      </c>
      <c r="O39" s="5">
        <v>980.3</v>
      </c>
      <c r="P39" s="5">
        <f t="shared" ref="P39" si="14">SUM(D39:O39)</f>
        <v>7676.9000000000005</v>
      </c>
    </row>
    <row r="40" spans="1:18" x14ac:dyDescent="0.2">
      <c r="B40" s="8"/>
      <c r="C40" s="7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8" ht="15" x14ac:dyDescent="0.25">
      <c r="A41" s="1"/>
      <c r="B41" s="1" t="s">
        <v>54</v>
      </c>
      <c r="D41" s="6">
        <f>D43+D48</f>
        <v>145697.14800000002</v>
      </c>
      <c r="E41" s="6">
        <f t="shared" ref="E41:P41" si="15">E43+E48</f>
        <v>21061.499999999996</v>
      </c>
      <c r="F41" s="6">
        <f t="shared" si="15"/>
        <v>30447.5</v>
      </c>
      <c r="G41" s="6">
        <f t="shared" si="15"/>
        <v>33827.199999999997</v>
      </c>
      <c r="H41" s="6">
        <f t="shared" si="15"/>
        <v>27533</v>
      </c>
      <c r="I41" s="6">
        <f t="shared" si="15"/>
        <v>4399.3999999999996</v>
      </c>
      <c r="J41" s="6">
        <f t="shared" si="15"/>
        <v>27769.199999999997</v>
      </c>
      <c r="K41" s="6">
        <f t="shared" si="15"/>
        <v>14490.4</v>
      </c>
      <c r="L41" s="6">
        <f t="shared" si="15"/>
        <v>134295.565</v>
      </c>
      <c r="M41" s="6">
        <f t="shared" si="15"/>
        <v>7525.8</v>
      </c>
      <c r="N41" s="6">
        <f t="shared" si="15"/>
        <v>7392.5</v>
      </c>
      <c r="O41" s="6">
        <f t="shared" si="15"/>
        <v>4191.3999999999996</v>
      </c>
      <c r="P41" s="6">
        <f t="shared" si="15"/>
        <v>458630.61300000001</v>
      </c>
      <c r="Q41" s="5"/>
      <c r="R41" s="6"/>
    </row>
    <row r="42" spans="1:18" x14ac:dyDescent="0.2"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8" s="1" customFormat="1" ht="15" x14ac:dyDescent="0.25">
      <c r="B43" s="1" t="s">
        <v>14</v>
      </c>
      <c r="D43" s="11">
        <f>SUM(D44:D46)</f>
        <v>0</v>
      </c>
      <c r="E43" s="11">
        <f t="shared" ref="E43:P43" si="16">SUM(E44:E46)</f>
        <v>0</v>
      </c>
      <c r="F43" s="11">
        <f t="shared" si="16"/>
        <v>0</v>
      </c>
      <c r="G43" s="11">
        <f t="shared" si="16"/>
        <v>0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0</v>
      </c>
      <c r="L43" s="11">
        <f t="shared" si="16"/>
        <v>114404.565</v>
      </c>
      <c r="M43" s="11">
        <f t="shared" si="16"/>
        <v>0</v>
      </c>
      <c r="N43" s="11">
        <f t="shared" si="16"/>
        <v>0</v>
      </c>
      <c r="O43" s="11">
        <f t="shared" si="16"/>
        <v>0</v>
      </c>
      <c r="P43" s="11">
        <f t="shared" si="16"/>
        <v>114404.565</v>
      </c>
      <c r="Q43" s="13"/>
    </row>
    <row r="44" spans="1:18" x14ac:dyDescent="0.2">
      <c r="C44" s="2" t="s">
        <v>22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34845.9</v>
      </c>
      <c r="M44" s="5">
        <v>0</v>
      </c>
      <c r="N44" s="5">
        <v>0</v>
      </c>
      <c r="O44" s="5">
        <v>0</v>
      </c>
      <c r="P44" s="5">
        <f>SUM(D44:O44)</f>
        <v>34845.9</v>
      </c>
    </row>
    <row r="45" spans="1:18" x14ac:dyDescent="0.2">
      <c r="B45" s="8"/>
      <c r="C45" s="7" t="s">
        <v>24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50185.785000000003</v>
      </c>
      <c r="M45" s="5">
        <v>0</v>
      </c>
      <c r="N45" s="5">
        <v>0</v>
      </c>
      <c r="O45" s="5">
        <v>0</v>
      </c>
      <c r="P45" s="5">
        <f t="shared" ref="P45:P46" si="17">SUM(D45:O45)</f>
        <v>50185.785000000003</v>
      </c>
    </row>
    <row r="46" spans="1:18" x14ac:dyDescent="0.2">
      <c r="B46" s="8"/>
      <c r="C46" s="7" t="s">
        <v>59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29372.880000000001</v>
      </c>
      <c r="M46" s="5">
        <v>0</v>
      </c>
      <c r="N46" s="5">
        <v>0</v>
      </c>
      <c r="O46" s="5">
        <v>0</v>
      </c>
      <c r="P46" s="5">
        <f t="shared" si="17"/>
        <v>29372.880000000001</v>
      </c>
    </row>
    <row r="47" spans="1:18" x14ac:dyDescent="0.2">
      <c r="B47" s="8"/>
      <c r="C47" s="7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8" s="1" customFormat="1" ht="15" x14ac:dyDescent="0.25">
      <c r="B48" s="53"/>
      <c r="C48" s="10" t="s">
        <v>46</v>
      </c>
      <c r="D48" s="11">
        <f>SUM(D49:D51)</f>
        <v>145697.14800000002</v>
      </c>
      <c r="E48" s="11">
        <f t="shared" ref="E48" si="18">SUM(E49:E51)</f>
        <v>21061.499999999996</v>
      </c>
      <c r="F48" s="11">
        <f t="shared" ref="F48" si="19">SUM(F49:F51)</f>
        <v>30447.5</v>
      </c>
      <c r="G48" s="11">
        <f t="shared" ref="G48" si="20">SUM(G49:G51)</f>
        <v>33827.199999999997</v>
      </c>
      <c r="H48" s="11">
        <f t="shared" ref="H48" si="21">SUM(H49:H51)</f>
        <v>27533</v>
      </c>
      <c r="I48" s="11">
        <f t="shared" ref="I48" si="22">SUM(I49:I51)</f>
        <v>4399.3999999999996</v>
      </c>
      <c r="J48" s="11">
        <f t="shared" ref="J48" si="23">SUM(J49:J51)</f>
        <v>27769.199999999997</v>
      </c>
      <c r="K48" s="11">
        <f t="shared" ref="K48" si="24">SUM(K49:K51)</f>
        <v>14490.4</v>
      </c>
      <c r="L48" s="11">
        <f t="shared" ref="L48" si="25">SUM(L49:L51)</f>
        <v>19891</v>
      </c>
      <c r="M48" s="11">
        <f t="shared" ref="M48" si="26">SUM(M49:M51)</f>
        <v>7525.8</v>
      </c>
      <c r="N48" s="11">
        <f t="shared" ref="N48" si="27">SUM(N49:N51)</f>
        <v>7392.5</v>
      </c>
      <c r="O48" s="11">
        <f t="shared" ref="O48" si="28">SUM(O49:O51)</f>
        <v>4191.3999999999996</v>
      </c>
      <c r="P48" s="11">
        <f t="shared" ref="P48" si="29">SUM(P49:P51)</f>
        <v>344226.04800000001</v>
      </c>
      <c r="Q48" s="13"/>
    </row>
    <row r="49" spans="1:17" x14ac:dyDescent="0.2">
      <c r="B49" s="8"/>
      <c r="C49" s="7" t="s">
        <v>16</v>
      </c>
      <c r="D49" s="5">
        <v>67414.122000000003</v>
      </c>
      <c r="E49" s="5">
        <v>12402.3</v>
      </c>
      <c r="F49" s="5">
        <v>22123</v>
      </c>
      <c r="G49" s="5">
        <v>30188.5</v>
      </c>
      <c r="H49" s="5">
        <v>16516.7</v>
      </c>
      <c r="I49" s="5">
        <v>2487.6</v>
      </c>
      <c r="J49" s="5">
        <v>10042.1</v>
      </c>
      <c r="K49" s="5">
        <v>0</v>
      </c>
      <c r="L49" s="5">
        <v>16437.900000000001</v>
      </c>
      <c r="M49" s="5">
        <v>3907.8</v>
      </c>
      <c r="N49" s="5">
        <v>687.1</v>
      </c>
      <c r="O49" s="5">
        <v>3116.6</v>
      </c>
      <c r="P49" s="5">
        <f>SUM(D49:O49)</f>
        <v>185323.72200000004</v>
      </c>
    </row>
    <row r="50" spans="1:17" x14ac:dyDescent="0.2">
      <c r="B50" s="8"/>
      <c r="C50" s="7" t="s">
        <v>37</v>
      </c>
      <c r="D50" s="5">
        <v>78084.626000000004</v>
      </c>
      <c r="E50" s="5">
        <v>8652.9</v>
      </c>
      <c r="F50" s="5">
        <v>8324.5</v>
      </c>
      <c r="G50" s="5">
        <v>3638.7</v>
      </c>
      <c r="H50" s="5">
        <v>11016.3</v>
      </c>
      <c r="I50" s="5">
        <v>1911.8</v>
      </c>
      <c r="J50" s="5">
        <v>17727.099999999999</v>
      </c>
      <c r="K50" s="5">
        <v>14490.4</v>
      </c>
      <c r="L50" s="5">
        <v>3453.1</v>
      </c>
      <c r="M50" s="5">
        <v>3618</v>
      </c>
      <c r="N50" s="5">
        <v>6705.4</v>
      </c>
      <c r="O50" s="5">
        <v>1074.8</v>
      </c>
      <c r="P50" s="5">
        <f t="shared" ref="P50:P51" si="30">SUM(D50:O50)</f>
        <v>158697.62599999999</v>
      </c>
    </row>
    <row r="51" spans="1:17" x14ac:dyDescent="0.2">
      <c r="B51" s="8"/>
      <c r="C51" s="7" t="s">
        <v>47</v>
      </c>
      <c r="D51" s="5">
        <v>198.4</v>
      </c>
      <c r="E51" s="5">
        <v>6.3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f t="shared" si="30"/>
        <v>204.70000000000002</v>
      </c>
    </row>
    <row r="52" spans="1:17" x14ac:dyDescent="0.2">
      <c r="B52" s="8"/>
      <c r="C52" s="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7" ht="15" x14ac:dyDescent="0.25">
      <c r="A53" s="8"/>
      <c r="B53" s="10" t="s">
        <v>83</v>
      </c>
      <c r="D53" s="11">
        <f>D55</f>
        <v>322.10599999999999</v>
      </c>
      <c r="E53" s="11">
        <f t="shared" ref="E53:P53" si="31">E55</f>
        <v>305</v>
      </c>
      <c r="F53" s="11">
        <f t="shared" si="31"/>
        <v>419</v>
      </c>
      <c r="G53" s="11">
        <f t="shared" si="31"/>
        <v>235.399</v>
      </c>
      <c r="H53" s="11">
        <f t="shared" si="31"/>
        <v>296.92500000000001</v>
      </c>
      <c r="I53" s="11">
        <f t="shared" si="31"/>
        <v>189.964</v>
      </c>
      <c r="J53" s="11">
        <f t="shared" si="31"/>
        <v>253.023</v>
      </c>
      <c r="K53" s="11">
        <f t="shared" si="31"/>
        <v>187.48500000000001</v>
      </c>
      <c r="L53" s="11">
        <f t="shared" si="31"/>
        <v>203.74799999999999</v>
      </c>
      <c r="M53" s="11">
        <f t="shared" si="31"/>
        <v>215.88800000000001</v>
      </c>
      <c r="N53" s="11">
        <f t="shared" si="31"/>
        <v>174.404</v>
      </c>
      <c r="O53" s="11">
        <f t="shared" si="31"/>
        <v>107.527</v>
      </c>
      <c r="P53" s="11">
        <f t="shared" si="31"/>
        <v>2910.4690000000001</v>
      </c>
      <c r="Q53" s="5"/>
    </row>
    <row r="54" spans="1:17" ht="6" customHeight="1" x14ac:dyDescent="0.2">
      <c r="A54" s="8"/>
      <c r="B54" s="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7" x14ac:dyDescent="0.2">
      <c r="A55" s="8"/>
      <c r="B55" s="8"/>
      <c r="C55" s="7" t="s">
        <v>58</v>
      </c>
      <c r="D55" s="5">
        <v>322.10599999999999</v>
      </c>
      <c r="E55" s="5">
        <v>305</v>
      </c>
      <c r="F55" s="5">
        <v>419</v>
      </c>
      <c r="G55" s="5">
        <v>235.399</v>
      </c>
      <c r="H55" s="5">
        <v>296.92500000000001</v>
      </c>
      <c r="I55" s="5">
        <v>189.964</v>
      </c>
      <c r="J55" s="5">
        <v>253.023</v>
      </c>
      <c r="K55" s="5">
        <v>187.48500000000001</v>
      </c>
      <c r="L55" s="5">
        <v>203.74799999999999</v>
      </c>
      <c r="M55" s="5">
        <v>215.88800000000001</v>
      </c>
      <c r="N55" s="5">
        <v>174.404</v>
      </c>
      <c r="O55" s="5">
        <v>107.527</v>
      </c>
      <c r="P55" s="5">
        <f>SUM(D55:O55)</f>
        <v>2910.4690000000001</v>
      </c>
      <c r="Q55" s="5"/>
    </row>
    <row r="56" spans="1:17" x14ac:dyDescent="0.2">
      <c r="A56" s="8"/>
      <c r="B56" s="8"/>
      <c r="C56" s="7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 s="1" customFormat="1" ht="15" x14ac:dyDescent="0.25">
      <c r="A57" s="53"/>
      <c r="B57" s="10" t="s">
        <v>86</v>
      </c>
      <c r="D57" s="11">
        <v>5.3979999999999997</v>
      </c>
      <c r="E57" s="11">
        <v>1.2669999999999999</v>
      </c>
      <c r="F57" s="11">
        <v>0</v>
      </c>
      <c r="G57" s="11">
        <v>1.4710000000000001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9000</v>
      </c>
      <c r="N57" s="11">
        <v>3500</v>
      </c>
      <c r="O57" s="11">
        <v>0</v>
      </c>
      <c r="P57" s="11">
        <f>SUM(D57:O57)</f>
        <v>12508.136</v>
      </c>
      <c r="Q57" s="13"/>
    </row>
    <row r="58" spans="1:17" ht="15" x14ac:dyDescent="0.25">
      <c r="A58" s="8"/>
      <c r="B58" s="10"/>
      <c r="D58" s="9"/>
      <c r="E58" s="9"/>
      <c r="F58" s="9"/>
      <c r="G58" s="9"/>
      <c r="H58" s="9"/>
      <c r="I58" s="9"/>
      <c r="J58" s="9"/>
      <c r="K58" s="9"/>
      <c r="L58" s="9"/>
      <c r="N58" s="9"/>
      <c r="O58" s="9"/>
      <c r="P58" s="9"/>
    </row>
    <row r="59" spans="1:17" s="57" customFormat="1" ht="12.75" x14ac:dyDescent="0.2">
      <c r="A59" s="54"/>
      <c r="B59" s="55"/>
      <c r="C59" s="3" t="s">
        <v>18</v>
      </c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4"/>
      <c r="Q59" s="56"/>
    </row>
    <row r="60" spans="1:17" s="57" customFormat="1" ht="12.75" x14ac:dyDescent="0.2">
      <c r="A60" s="54"/>
      <c r="B60" s="55"/>
      <c r="C60" s="55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4"/>
      <c r="Q60" s="56"/>
    </row>
    <row r="61" spans="1:17" s="57" customFormat="1" ht="12.75" x14ac:dyDescent="0.2">
      <c r="A61" s="54"/>
      <c r="B61" s="55"/>
      <c r="C61" s="3" t="s">
        <v>32</v>
      </c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4"/>
      <c r="Q61" s="56"/>
    </row>
    <row r="62" spans="1:17" ht="15" x14ac:dyDescent="0.25">
      <c r="A62" s="8"/>
      <c r="B62" s="7"/>
      <c r="C62" s="7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11"/>
      <c r="Q62" s="5"/>
    </row>
    <row r="63" spans="1:17" ht="15" x14ac:dyDescent="0.25">
      <c r="A63" s="8"/>
      <c r="B63" s="7"/>
      <c r="C63" s="7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1"/>
      <c r="Q63" s="5"/>
    </row>
    <row r="64" spans="1:17" ht="15" x14ac:dyDescent="0.25">
      <c r="A64" s="8"/>
      <c r="B64" s="7"/>
      <c r="C64" s="7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11"/>
      <c r="Q64" s="5"/>
    </row>
    <row r="65" spans="1:17" ht="15" x14ac:dyDescent="0.25">
      <c r="A65" s="8"/>
      <c r="B65" s="7"/>
      <c r="C65" s="7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1"/>
      <c r="Q65" s="5"/>
    </row>
    <row r="66" spans="1:17" ht="15" x14ac:dyDescent="0.25">
      <c r="A66" s="8"/>
      <c r="B66" s="7"/>
      <c r="C66" s="7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11"/>
      <c r="Q66" s="5"/>
    </row>
    <row r="67" spans="1:17" ht="15" x14ac:dyDescent="0.25">
      <c r="A67" s="8"/>
      <c r="B67" s="7"/>
      <c r="D67" s="14"/>
      <c r="E67" s="14"/>
      <c r="F67" s="14"/>
      <c r="G67" s="14"/>
      <c r="H67" s="5"/>
      <c r="I67" s="5"/>
      <c r="J67" s="5"/>
      <c r="K67" s="5"/>
      <c r="L67" s="5"/>
      <c r="M67" s="5"/>
      <c r="N67" s="5"/>
      <c r="O67" s="5"/>
      <c r="P67" s="11"/>
      <c r="Q67" s="5"/>
    </row>
    <row r="68" spans="1:17" ht="15" x14ac:dyDescent="0.25">
      <c r="A68" s="8"/>
      <c r="B68" s="7"/>
      <c r="C68" s="14"/>
      <c r="D68" s="14"/>
      <c r="E68" s="14"/>
      <c r="F68" s="14"/>
      <c r="G68" s="14"/>
      <c r="H68" s="5"/>
      <c r="I68" s="5"/>
      <c r="J68" s="5"/>
      <c r="K68" s="5"/>
      <c r="L68" s="5"/>
      <c r="M68" s="5"/>
      <c r="N68" s="5"/>
      <c r="O68" s="5"/>
      <c r="P68" s="11"/>
      <c r="Q68" s="5"/>
    </row>
    <row r="69" spans="1:17" ht="15" x14ac:dyDescent="0.25">
      <c r="A69" s="8"/>
      <c r="B69" s="7"/>
      <c r="D69" s="14"/>
      <c r="E69" s="14"/>
      <c r="F69" s="14"/>
      <c r="G69" s="14"/>
      <c r="H69" s="5"/>
      <c r="I69" s="5"/>
      <c r="J69" s="5"/>
      <c r="K69" s="5"/>
      <c r="L69" s="5"/>
      <c r="M69" s="5"/>
      <c r="N69" s="5"/>
      <c r="O69" s="5"/>
      <c r="P69" s="11"/>
      <c r="Q69" s="5"/>
    </row>
    <row r="70" spans="1:17" ht="15" x14ac:dyDescent="0.25">
      <c r="A70" s="8"/>
      <c r="B70" s="7"/>
      <c r="D70" s="14"/>
      <c r="E70" s="14"/>
      <c r="F70" s="14"/>
      <c r="G70" s="14"/>
      <c r="H70" s="5"/>
      <c r="I70" s="5"/>
      <c r="J70" s="5"/>
      <c r="K70" s="5"/>
      <c r="L70" s="5"/>
      <c r="M70" s="5"/>
      <c r="N70" s="5"/>
      <c r="O70" s="5"/>
      <c r="P70" s="11"/>
      <c r="Q70" s="5"/>
    </row>
    <row r="71" spans="1:17" ht="15" x14ac:dyDescent="0.25">
      <c r="A71" s="8"/>
      <c r="B71" s="7"/>
      <c r="C71" s="7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11"/>
      <c r="Q71" s="5"/>
    </row>
    <row r="72" spans="1:17" ht="15" x14ac:dyDescent="0.25">
      <c r="A72" s="8"/>
      <c r="B72" s="7"/>
      <c r="C72" s="7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11"/>
      <c r="Q72" s="5"/>
    </row>
    <row r="73" spans="1:17" ht="15" x14ac:dyDescent="0.25">
      <c r="A73" s="8"/>
      <c r="B73" s="7"/>
      <c r="C73" s="7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11"/>
      <c r="Q73" s="5"/>
    </row>
    <row r="74" spans="1:17" ht="15" x14ac:dyDescent="0.25">
      <c r="A74" s="8"/>
      <c r="B74" s="7"/>
      <c r="C74" s="7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11"/>
      <c r="Q74" s="5"/>
    </row>
    <row r="75" spans="1:17" ht="15" x14ac:dyDescent="0.25">
      <c r="A75" s="8"/>
      <c r="B75" s="7"/>
      <c r="C75" s="7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11"/>
      <c r="Q75" s="5"/>
    </row>
    <row r="76" spans="1:17" ht="15" x14ac:dyDescent="0.25">
      <c r="A76" s="8"/>
      <c r="B76" s="7"/>
      <c r="C76" s="7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11"/>
      <c r="Q76" s="5"/>
    </row>
    <row r="77" spans="1:17" ht="15" x14ac:dyDescent="0.25">
      <c r="A77" s="8"/>
      <c r="B77" s="7"/>
      <c r="C77" s="7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11"/>
      <c r="Q77" s="5"/>
    </row>
    <row r="78" spans="1:17" ht="15" x14ac:dyDescent="0.25">
      <c r="A78" s="8"/>
      <c r="B78" s="7"/>
      <c r="C78" s="7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11"/>
      <c r="Q78" s="5"/>
    </row>
    <row r="79" spans="1:17" ht="15" x14ac:dyDescent="0.25">
      <c r="A79" s="8"/>
      <c r="B79" s="7"/>
      <c r="C79" s="7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11"/>
      <c r="Q79" s="5"/>
    </row>
    <row r="80" spans="1:17" ht="15" x14ac:dyDescent="0.25">
      <c r="A80" s="8"/>
      <c r="B80" s="7"/>
      <c r="C80" s="7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11"/>
      <c r="Q80" s="5"/>
    </row>
    <row r="81" spans="1:17" ht="15" x14ac:dyDescent="0.25">
      <c r="A81" s="1"/>
      <c r="C81" s="8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</row>
    <row r="82" spans="1:17" x14ac:dyDescent="0.2">
      <c r="D82" s="58"/>
      <c r="E82" s="58"/>
      <c r="F82" s="58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x14ac:dyDescent="0.2">
      <c r="B83" s="8"/>
      <c r="C83" s="7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9"/>
    </row>
    <row r="84" spans="1:17" x14ac:dyDescent="0.2">
      <c r="B84" s="8"/>
      <c r="C84" s="7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9"/>
    </row>
    <row r="85" spans="1:17" x14ac:dyDescent="0.2">
      <c r="B85" s="8"/>
      <c r="C85" s="7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9"/>
    </row>
    <row r="86" spans="1:17" ht="15" x14ac:dyDescent="0.25">
      <c r="B86" s="8"/>
      <c r="C86" s="7"/>
      <c r="D86" s="5"/>
      <c r="E86" s="5"/>
      <c r="F86" s="5"/>
      <c r="G86" s="5"/>
      <c r="H86" s="9"/>
      <c r="I86" s="9"/>
      <c r="J86" s="9"/>
      <c r="K86" s="9"/>
      <c r="L86" s="9"/>
      <c r="M86" s="9"/>
      <c r="N86" s="11"/>
      <c r="O86" s="11"/>
      <c r="P86" s="11"/>
    </row>
    <row r="87" spans="1:17" ht="15" x14ac:dyDescent="0.25">
      <c r="A87" s="1"/>
      <c r="C87" s="8"/>
      <c r="D87" s="8"/>
      <c r="E87" s="8"/>
      <c r="F87" s="8"/>
      <c r="G87" s="8"/>
      <c r="H87" s="8"/>
      <c r="I87" s="11"/>
      <c r="J87" s="11"/>
      <c r="K87" s="11"/>
    </row>
    <row r="88" spans="1:17" x14ac:dyDescent="0.2">
      <c r="F88" s="14"/>
      <c r="G88" s="14"/>
      <c r="H88" s="14"/>
      <c r="I88" s="59"/>
      <c r="J88" s="59"/>
      <c r="K88" s="59"/>
    </row>
    <row r="89" spans="1:17" x14ac:dyDescent="0.2">
      <c r="F89" s="14"/>
      <c r="G89" s="14"/>
      <c r="H89" s="14"/>
      <c r="I89" s="59"/>
      <c r="J89" s="59"/>
      <c r="K89" s="59"/>
    </row>
    <row r="90" spans="1:17" x14ac:dyDescent="0.2">
      <c r="F90" s="14"/>
      <c r="G90" s="14"/>
      <c r="H90" s="14"/>
      <c r="I90" s="5"/>
      <c r="J90" s="5"/>
      <c r="K90" s="5"/>
    </row>
    <row r="91" spans="1:17" x14ac:dyDescent="0.2">
      <c r="F91" s="14"/>
      <c r="G91" s="14"/>
      <c r="H91" s="14"/>
      <c r="I91" s="5"/>
      <c r="J91" s="5"/>
      <c r="K91" s="5"/>
    </row>
    <row r="92" spans="1:17" x14ac:dyDescent="0.2">
      <c r="A92" s="14"/>
      <c r="B92" s="14"/>
      <c r="C92" s="14"/>
      <c r="D92" s="14"/>
      <c r="E92" s="14"/>
      <c r="F92" s="14"/>
      <c r="G92" s="14"/>
      <c r="H92" s="14"/>
      <c r="I92" s="5"/>
      <c r="J92" s="5"/>
      <c r="K92" s="5"/>
    </row>
    <row r="93" spans="1:17" x14ac:dyDescent="0.2">
      <c r="A93" s="14"/>
      <c r="B93" s="14"/>
      <c r="C93" s="14"/>
      <c r="D93" s="14"/>
      <c r="E93" s="14"/>
      <c r="F93" s="14"/>
      <c r="G93" s="14"/>
      <c r="H93" s="14"/>
      <c r="I93" s="5"/>
      <c r="J93" s="5"/>
      <c r="K93" s="5"/>
    </row>
    <row r="94" spans="1:17" x14ac:dyDescent="0.2">
      <c r="A94" s="14"/>
      <c r="B94" s="14"/>
      <c r="C94" s="14"/>
      <c r="D94" s="14"/>
      <c r="E94" s="14"/>
      <c r="F94" s="14"/>
      <c r="G94" s="14"/>
      <c r="H94" s="14"/>
      <c r="I94" s="5"/>
      <c r="J94" s="5"/>
      <c r="K94" s="5"/>
    </row>
    <row r="95" spans="1:17" x14ac:dyDescent="0.2">
      <c r="A95" s="14"/>
      <c r="B95" s="14"/>
      <c r="C95" s="14"/>
      <c r="D95" s="14"/>
      <c r="E95" s="14"/>
      <c r="F95" s="14"/>
      <c r="G95" s="14"/>
      <c r="H95" s="14"/>
      <c r="I95" s="5"/>
      <c r="J95" s="5"/>
      <c r="K95" s="5"/>
    </row>
    <row r="96" spans="1:17" x14ac:dyDescent="0.2">
      <c r="A96" s="14"/>
      <c r="B96" s="14"/>
      <c r="C96" s="14"/>
      <c r="D96" s="14"/>
      <c r="E96" s="14"/>
      <c r="F96" s="14"/>
      <c r="G96" s="14"/>
      <c r="H96" s="14"/>
      <c r="I96" s="5"/>
      <c r="J96" s="5"/>
      <c r="K96" s="5"/>
    </row>
    <row r="97" spans="1:11" x14ac:dyDescent="0.2">
      <c r="A97" s="14"/>
      <c r="B97" s="14"/>
      <c r="C97" s="14"/>
      <c r="D97" s="14"/>
      <c r="E97" s="14"/>
      <c r="F97" s="14"/>
      <c r="G97" s="14"/>
      <c r="H97" s="14"/>
      <c r="I97" s="5"/>
      <c r="J97" s="5"/>
      <c r="K97" s="5"/>
    </row>
    <row r="98" spans="1:11" x14ac:dyDescent="0.2">
      <c r="A98" s="14"/>
      <c r="B98" s="14"/>
      <c r="C98" s="14"/>
      <c r="D98" s="14"/>
      <c r="E98" s="14"/>
      <c r="F98" s="14"/>
      <c r="G98" s="14"/>
      <c r="H98" s="14"/>
      <c r="I98" s="5"/>
      <c r="J98" s="5"/>
      <c r="K98" s="5"/>
    </row>
    <row r="99" spans="1:11" ht="15" x14ac:dyDescent="0.25">
      <c r="A99" s="14"/>
      <c r="B99" s="14"/>
      <c r="C99" s="14"/>
      <c r="D99" s="14"/>
      <c r="E99" s="14"/>
      <c r="F99" s="14"/>
      <c r="G99" s="14"/>
      <c r="H99" s="14"/>
      <c r="I99" s="5"/>
      <c r="J99" s="5"/>
      <c r="K99" s="11"/>
    </row>
    <row r="100" spans="1:11" ht="15" x14ac:dyDescent="0.25">
      <c r="A100" s="14"/>
      <c r="B100" s="14"/>
      <c r="C100" s="14"/>
      <c r="D100" s="14"/>
      <c r="E100" s="14"/>
      <c r="F100" s="14"/>
      <c r="G100" s="14"/>
      <c r="H100" s="14"/>
      <c r="I100" s="5"/>
      <c r="J100" s="5"/>
      <c r="K100" s="11"/>
    </row>
    <row r="101" spans="1:11" ht="15" x14ac:dyDescent="0.25">
      <c r="A101" s="14"/>
      <c r="B101" s="14"/>
      <c r="C101" s="14"/>
      <c r="D101" s="14"/>
      <c r="E101" s="14"/>
      <c r="F101" s="14"/>
      <c r="G101" s="14"/>
      <c r="H101" s="14"/>
      <c r="I101" s="5"/>
      <c r="J101" s="5"/>
      <c r="K101" s="11"/>
    </row>
    <row r="102" spans="1:11" ht="15" x14ac:dyDescent="0.25">
      <c r="A102" s="14"/>
      <c r="B102" s="14"/>
      <c r="C102" s="14"/>
      <c r="D102" s="14"/>
      <c r="E102" s="14"/>
      <c r="F102" s="14"/>
      <c r="G102" s="14"/>
      <c r="H102" s="14"/>
      <c r="I102" s="5"/>
      <c r="J102" s="5"/>
      <c r="K102" s="11"/>
    </row>
    <row r="103" spans="1:11" ht="15" x14ac:dyDescent="0.25">
      <c r="A103" s="14"/>
      <c r="B103" s="14"/>
      <c r="C103" s="14"/>
      <c r="D103" s="14"/>
      <c r="E103" s="14"/>
      <c r="F103" s="14"/>
      <c r="G103" s="14"/>
      <c r="H103" s="14"/>
      <c r="I103" s="5"/>
      <c r="J103" s="5"/>
      <c r="K103" s="11"/>
    </row>
    <row r="104" spans="1:11" ht="15" x14ac:dyDescent="0.25">
      <c r="A104" s="14"/>
      <c r="B104" s="14"/>
      <c r="C104" s="14"/>
      <c r="D104" s="14"/>
      <c r="E104" s="14"/>
      <c r="F104" s="14"/>
      <c r="G104" s="14"/>
      <c r="H104" s="14"/>
      <c r="I104" s="5"/>
      <c r="J104" s="5"/>
      <c r="K104" s="11"/>
    </row>
    <row r="105" spans="1:11" ht="15" x14ac:dyDescent="0.25">
      <c r="A105" s="14"/>
      <c r="B105" s="14"/>
      <c r="C105" s="14"/>
      <c r="D105" s="14"/>
      <c r="E105" s="14"/>
      <c r="F105" s="14"/>
      <c r="G105" s="14"/>
      <c r="H105" s="14"/>
      <c r="I105" s="5"/>
      <c r="J105" s="5"/>
      <c r="K105" s="11"/>
    </row>
    <row r="106" spans="1:11" ht="15" x14ac:dyDescent="0.25">
      <c r="A106" s="14"/>
      <c r="B106" s="14"/>
      <c r="C106" s="14"/>
      <c r="D106" s="14"/>
      <c r="E106" s="14"/>
      <c r="F106" s="14"/>
      <c r="G106" s="14"/>
      <c r="H106" s="14"/>
      <c r="I106" s="5"/>
      <c r="J106" s="5"/>
      <c r="K106" s="11"/>
    </row>
    <row r="107" spans="1:11" ht="15" x14ac:dyDescent="0.25">
      <c r="A107" s="14"/>
      <c r="B107" s="14"/>
      <c r="C107" s="14"/>
      <c r="D107" s="14"/>
      <c r="E107" s="14"/>
      <c r="F107" s="14"/>
      <c r="G107" s="14"/>
      <c r="H107" s="14"/>
      <c r="I107" s="5"/>
      <c r="J107" s="5"/>
      <c r="K107" s="11"/>
    </row>
    <row r="108" spans="1:11" ht="15" x14ac:dyDescent="0.25">
      <c r="A108" s="14"/>
      <c r="B108" s="14"/>
      <c r="C108" s="14"/>
      <c r="D108" s="14"/>
      <c r="E108" s="14"/>
      <c r="F108" s="14"/>
      <c r="G108" s="14"/>
      <c r="H108" s="14"/>
      <c r="I108" s="5"/>
      <c r="J108" s="5"/>
      <c r="K108" s="11"/>
    </row>
    <row r="109" spans="1:11" ht="15" x14ac:dyDescent="0.25">
      <c r="A109" s="14"/>
      <c r="B109" s="14"/>
      <c r="C109" s="14"/>
      <c r="D109" s="14"/>
      <c r="E109" s="14"/>
      <c r="F109" s="14"/>
      <c r="G109" s="14"/>
      <c r="H109" s="14"/>
      <c r="I109" s="5"/>
      <c r="J109" s="5"/>
      <c r="K109" s="11"/>
    </row>
    <row r="110" spans="1:11" ht="15" x14ac:dyDescent="0.25">
      <c r="A110" s="14"/>
      <c r="B110" s="14"/>
      <c r="C110" s="14"/>
      <c r="D110" s="14"/>
      <c r="E110" s="14"/>
      <c r="F110" s="14"/>
      <c r="G110" s="14"/>
      <c r="H110" s="14"/>
      <c r="I110" s="5"/>
      <c r="J110" s="5"/>
      <c r="K110" s="11"/>
    </row>
    <row r="111" spans="1:11" ht="15" x14ac:dyDescent="0.25">
      <c r="A111" s="14"/>
      <c r="B111" s="14"/>
      <c r="C111" s="14"/>
      <c r="D111" s="14"/>
      <c r="E111" s="14"/>
      <c r="F111" s="14"/>
      <c r="G111" s="14"/>
      <c r="H111" s="14"/>
      <c r="I111" s="5"/>
      <c r="J111" s="5"/>
      <c r="K111" s="11"/>
    </row>
    <row r="112" spans="1:11" ht="15" x14ac:dyDescent="0.25">
      <c r="A112" s="14"/>
      <c r="B112" s="14"/>
      <c r="C112" s="14"/>
      <c r="D112" s="14"/>
      <c r="E112" s="14"/>
      <c r="F112" s="14"/>
      <c r="G112" s="14"/>
      <c r="H112" s="14"/>
      <c r="I112" s="5"/>
      <c r="J112" s="5"/>
      <c r="K112" s="11"/>
    </row>
    <row r="113" spans="1:11" ht="15" x14ac:dyDescent="0.25">
      <c r="A113" s="14"/>
      <c r="B113" s="14"/>
      <c r="C113" s="14"/>
      <c r="D113" s="14"/>
      <c r="E113" s="14"/>
      <c r="F113" s="14"/>
      <c r="G113" s="14"/>
      <c r="H113" s="14"/>
      <c r="I113" s="5"/>
      <c r="J113" s="5"/>
      <c r="K113" s="11"/>
    </row>
    <row r="114" spans="1:11" ht="15" x14ac:dyDescent="0.25">
      <c r="A114" s="14"/>
      <c r="B114" s="14"/>
      <c r="C114" s="14"/>
      <c r="D114" s="14"/>
      <c r="E114" s="14"/>
      <c r="F114" s="14"/>
      <c r="G114" s="14"/>
      <c r="H114" s="14"/>
      <c r="I114" s="5"/>
      <c r="J114" s="5"/>
      <c r="K114" s="11"/>
    </row>
    <row r="115" spans="1:11" ht="15" x14ac:dyDescent="0.25">
      <c r="A115" s="14"/>
      <c r="B115" s="14"/>
      <c r="C115" s="14"/>
      <c r="D115" s="14"/>
      <c r="E115" s="14"/>
      <c r="F115" s="14"/>
      <c r="G115" s="14"/>
      <c r="H115" s="14"/>
      <c r="I115" s="5"/>
      <c r="J115" s="5"/>
      <c r="K115" s="11"/>
    </row>
    <row r="116" spans="1:11" ht="15" x14ac:dyDescent="0.25">
      <c r="A116" s="14"/>
      <c r="B116" s="14"/>
      <c r="C116" s="14"/>
      <c r="D116" s="14"/>
      <c r="E116" s="14"/>
      <c r="F116" s="14"/>
      <c r="G116" s="14"/>
      <c r="H116" s="14"/>
      <c r="I116" s="5"/>
      <c r="J116" s="5"/>
      <c r="K116" s="11"/>
    </row>
    <row r="117" spans="1:11" ht="15" x14ac:dyDescent="0.25">
      <c r="A117" s="14"/>
      <c r="B117" s="14"/>
      <c r="C117" s="14"/>
      <c r="D117" s="14"/>
      <c r="E117" s="14"/>
      <c r="F117" s="14"/>
      <c r="G117" s="14"/>
      <c r="H117" s="14"/>
      <c r="I117" s="5"/>
      <c r="J117" s="5"/>
      <c r="K117" s="11"/>
    </row>
    <row r="118" spans="1:11" ht="15" x14ac:dyDescent="0.25">
      <c r="A118" s="14"/>
      <c r="B118" s="14"/>
      <c r="C118" s="14"/>
      <c r="D118" s="14"/>
      <c r="E118" s="14"/>
      <c r="F118" s="14"/>
      <c r="G118" s="14"/>
      <c r="H118" s="14"/>
      <c r="I118" s="5"/>
      <c r="J118" s="5"/>
      <c r="K118" s="11"/>
    </row>
    <row r="119" spans="1:11" ht="15" x14ac:dyDescent="0.25">
      <c r="A119" s="14"/>
      <c r="B119" s="14"/>
      <c r="C119" s="14"/>
      <c r="D119" s="14"/>
      <c r="E119" s="14"/>
      <c r="F119" s="14"/>
      <c r="G119" s="14"/>
      <c r="H119" s="14"/>
      <c r="I119" s="5"/>
      <c r="J119" s="5"/>
      <c r="K119" s="11"/>
    </row>
    <row r="120" spans="1:11" ht="15" x14ac:dyDescent="0.25">
      <c r="A120" s="52"/>
      <c r="C120" s="8"/>
      <c r="D120" s="8"/>
      <c r="E120" s="8"/>
      <c r="F120" s="8"/>
      <c r="G120" s="8"/>
      <c r="H120" s="8"/>
      <c r="I120" s="11"/>
      <c r="J120" s="11"/>
      <c r="K120" s="11"/>
    </row>
    <row r="121" spans="1:11" ht="15" x14ac:dyDescent="0.25">
      <c r="A121" s="1"/>
      <c r="B121" s="1"/>
      <c r="C121" s="53"/>
      <c r="D121" s="53"/>
      <c r="E121" s="53"/>
      <c r="F121" s="53"/>
      <c r="G121" s="53"/>
      <c r="H121" s="53"/>
      <c r="I121" s="6"/>
      <c r="J121" s="6"/>
      <c r="K121" s="6"/>
    </row>
    <row r="122" spans="1:11" ht="15" x14ac:dyDescent="0.25">
      <c r="A122" s="1"/>
      <c r="B122" s="1"/>
      <c r="C122" s="53"/>
      <c r="D122" s="53"/>
      <c r="E122" s="53"/>
      <c r="F122" s="53"/>
      <c r="G122" s="53"/>
      <c r="H122" s="53"/>
      <c r="I122" s="6"/>
      <c r="J122" s="6"/>
      <c r="K122" s="6"/>
    </row>
    <row r="123" spans="1:11" x14ac:dyDescent="0.2">
      <c r="I123" s="49"/>
      <c r="J123" s="49"/>
      <c r="K123" s="49"/>
    </row>
    <row r="124" spans="1:11" x14ac:dyDescent="0.2">
      <c r="I124" s="49"/>
      <c r="J124" s="49"/>
      <c r="K124" s="49"/>
    </row>
    <row r="125" spans="1:11" ht="15" x14ac:dyDescent="0.25">
      <c r="A125" s="1"/>
      <c r="B125" s="1"/>
      <c r="C125" s="1"/>
      <c r="D125" s="1"/>
      <c r="E125" s="1"/>
      <c r="F125" s="1"/>
      <c r="G125" s="1"/>
      <c r="H125" s="1"/>
      <c r="I125" s="6"/>
      <c r="J125" s="6"/>
      <c r="K125" s="6"/>
    </row>
    <row r="126" spans="1:11" x14ac:dyDescent="0.2">
      <c r="I126" s="49"/>
      <c r="J126" s="49"/>
      <c r="K126" s="49"/>
    </row>
    <row r="127" spans="1:11" x14ac:dyDescent="0.2">
      <c r="I127" s="49"/>
      <c r="J127" s="49"/>
      <c r="K127" s="49"/>
    </row>
    <row r="128" spans="1:11" x14ac:dyDescent="0.2">
      <c r="I128" s="49"/>
      <c r="J128" s="49"/>
      <c r="K128" s="49"/>
    </row>
    <row r="129" spans="1:11" x14ac:dyDescent="0.2">
      <c r="I129" s="49"/>
      <c r="J129" s="49"/>
      <c r="K129" s="49"/>
    </row>
    <row r="130" spans="1:11" x14ac:dyDescent="0.2">
      <c r="I130" s="49"/>
      <c r="J130" s="49"/>
      <c r="K130" s="49"/>
    </row>
    <row r="131" spans="1:11" x14ac:dyDescent="0.2">
      <c r="C131" s="8"/>
      <c r="D131" s="8"/>
      <c r="E131" s="8"/>
      <c r="F131" s="8"/>
      <c r="G131" s="8"/>
      <c r="H131" s="8"/>
      <c r="I131" s="49"/>
      <c r="J131" s="49"/>
      <c r="K131" s="49"/>
    </row>
    <row r="132" spans="1:11" x14ac:dyDescent="0.2">
      <c r="I132" s="5"/>
      <c r="J132" s="5"/>
      <c r="K132" s="5"/>
    </row>
    <row r="133" spans="1:11" x14ac:dyDescent="0.2">
      <c r="A133" s="14"/>
      <c r="B133" s="14"/>
      <c r="C133" s="14"/>
      <c r="D133" s="14"/>
      <c r="E133" s="14"/>
      <c r="F133" s="14"/>
      <c r="G133" s="14"/>
      <c r="H133" s="14"/>
      <c r="I133" s="59"/>
      <c r="J133" s="59"/>
      <c r="K133" s="59"/>
    </row>
    <row r="134" spans="1:11" x14ac:dyDescent="0.2">
      <c r="A134" s="14"/>
      <c r="B134" s="14"/>
      <c r="C134" s="14"/>
      <c r="D134" s="14"/>
      <c r="E134" s="14"/>
      <c r="F134" s="14"/>
      <c r="G134" s="14"/>
      <c r="H134" s="14"/>
      <c r="I134" s="59"/>
      <c r="J134" s="59"/>
      <c r="K134" s="59"/>
    </row>
    <row r="135" spans="1:11" x14ac:dyDescent="0.2">
      <c r="A135" s="14"/>
      <c r="B135" s="14"/>
      <c r="C135" s="14"/>
      <c r="D135" s="14"/>
      <c r="E135" s="14"/>
      <c r="F135" s="14"/>
      <c r="G135" s="14"/>
      <c r="H135" s="14"/>
      <c r="I135" s="59"/>
      <c r="J135" s="59"/>
      <c r="K135" s="59"/>
    </row>
    <row r="136" spans="1:11" x14ac:dyDescent="0.2">
      <c r="A136" s="14"/>
      <c r="B136" s="14"/>
      <c r="C136" s="14"/>
      <c r="D136" s="14"/>
      <c r="E136" s="14"/>
      <c r="F136" s="14"/>
      <c r="G136" s="14"/>
      <c r="H136" s="14"/>
      <c r="I136" s="59"/>
      <c r="J136" s="59"/>
      <c r="K136" s="59"/>
    </row>
    <row r="137" spans="1:11" x14ac:dyDescent="0.2">
      <c r="A137" s="14"/>
      <c r="B137" s="14"/>
      <c r="C137" s="14"/>
      <c r="D137" s="14"/>
      <c r="E137" s="14"/>
      <c r="F137" s="14"/>
      <c r="G137" s="14"/>
      <c r="H137" s="14"/>
      <c r="I137" s="59"/>
      <c r="J137" s="59"/>
      <c r="K137" s="59"/>
    </row>
    <row r="138" spans="1:11" x14ac:dyDescent="0.2">
      <c r="A138" s="14"/>
      <c r="B138" s="14"/>
      <c r="C138" s="14"/>
      <c r="D138" s="14"/>
      <c r="E138" s="14"/>
      <c r="F138" s="14"/>
      <c r="G138" s="14"/>
      <c r="H138" s="14"/>
      <c r="I138" s="59"/>
      <c r="J138" s="59"/>
      <c r="K138" s="59"/>
    </row>
    <row r="139" spans="1:11" x14ac:dyDescent="0.2">
      <c r="A139" s="14"/>
      <c r="B139" s="14"/>
      <c r="C139" s="14"/>
      <c r="D139" s="14"/>
      <c r="E139" s="14"/>
      <c r="F139" s="14"/>
      <c r="G139" s="14"/>
      <c r="H139" s="14"/>
      <c r="I139" s="59"/>
      <c r="J139" s="59"/>
      <c r="K139" s="59"/>
    </row>
    <row r="140" spans="1:11" x14ac:dyDescent="0.2">
      <c r="A140" s="14"/>
      <c r="B140" s="14"/>
      <c r="C140" s="14"/>
      <c r="D140" s="14"/>
      <c r="E140" s="14"/>
      <c r="F140" s="14"/>
      <c r="G140" s="14"/>
      <c r="H140" s="14"/>
      <c r="I140" s="5"/>
      <c r="J140" s="5"/>
      <c r="K140" s="5"/>
    </row>
    <row r="141" spans="1:11" x14ac:dyDescent="0.2">
      <c r="A141" s="14"/>
      <c r="B141" s="14"/>
      <c r="C141" s="14"/>
      <c r="D141" s="14"/>
      <c r="E141" s="14"/>
      <c r="F141" s="14"/>
      <c r="G141" s="14"/>
      <c r="H141" s="14"/>
      <c r="I141" s="5"/>
      <c r="J141" s="5"/>
      <c r="K141" s="5"/>
    </row>
    <row r="142" spans="1:11" x14ac:dyDescent="0.2">
      <c r="I142" s="5"/>
      <c r="J142" s="5"/>
      <c r="K142" s="5"/>
    </row>
    <row r="143" spans="1:11" x14ac:dyDescent="0.2">
      <c r="I143" s="5"/>
      <c r="J143" s="5"/>
    </row>
    <row r="144" spans="1:11" x14ac:dyDescent="0.2">
      <c r="I144" s="5"/>
      <c r="J144" s="5"/>
    </row>
    <row r="145" spans="9:10" x14ac:dyDescent="0.2">
      <c r="I145" s="5"/>
      <c r="J145" s="5"/>
    </row>
    <row r="146" spans="9:10" x14ac:dyDescent="0.2">
      <c r="I146" s="5"/>
      <c r="J146" s="5"/>
    </row>
    <row r="147" spans="9:10" x14ac:dyDescent="0.2">
      <c r="I147" s="5"/>
      <c r="J147" s="5"/>
    </row>
    <row r="148" spans="9:10" x14ac:dyDescent="0.2">
      <c r="I148" s="5"/>
      <c r="J148" s="5"/>
    </row>
    <row r="149" spans="9:10" x14ac:dyDescent="0.2">
      <c r="I149" s="5"/>
      <c r="J149" s="5"/>
    </row>
  </sheetData>
  <mergeCells count="1">
    <mergeCell ref="A5:C5"/>
  </mergeCells>
  <phoneticPr fontId="0" type="noConversion"/>
  <printOptions horizontalCentered="1"/>
  <pageMargins left="0.23622047244094491" right="0.23622047244094491" top="0.94488188976377963" bottom="0" header="0.39370078740157483" footer="0"/>
  <pageSetup paperSize="9" scale="59" orientation="portrait" r:id="rId1"/>
  <headerFooter alignWithMargins="0">
    <oddHeader xml:space="preserve">&amp;CBUREAU OF THE TREASURY
Statistical Data Analysis Division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163"/>
  <sheetViews>
    <sheetView zoomScaleNormal="100" workbookViewId="0">
      <pane xSplit="3" ySplit="7" topLeftCell="D8" activePane="bottomRight" state="frozen"/>
      <selection activeCell="N112" sqref="N112"/>
      <selection pane="topRight" activeCell="N112" sqref="N112"/>
      <selection pane="bottomLeft" activeCell="N112" sqref="N112"/>
      <selection pane="bottomRight" activeCell="H13" sqref="H13"/>
    </sheetView>
  </sheetViews>
  <sheetFormatPr defaultColWidth="13.85546875" defaultRowHeight="14.25" x14ac:dyDescent="0.2"/>
  <cols>
    <col min="1" max="1" width="0.85546875" style="2" customWidth="1"/>
    <col min="2" max="2" width="0.7109375" style="2" customWidth="1"/>
    <col min="3" max="3" width="35.42578125" style="2" customWidth="1"/>
    <col min="4" max="15" width="10.28515625" style="2" customWidth="1"/>
    <col min="16" max="16" width="11.42578125" style="2" customWidth="1"/>
    <col min="17" max="16384" width="13.85546875" style="2"/>
  </cols>
  <sheetData>
    <row r="1" spans="1:18" ht="15" x14ac:dyDescent="0.25">
      <c r="A1" s="1" t="s">
        <v>93</v>
      </c>
      <c r="I1" s="5"/>
      <c r="J1" s="5"/>
    </row>
    <row r="2" spans="1:18" ht="15" x14ac:dyDescent="0.25">
      <c r="A2" s="1" t="s">
        <v>151</v>
      </c>
      <c r="I2" s="5"/>
      <c r="J2" s="5"/>
    </row>
    <row r="3" spans="1:18" x14ac:dyDescent="0.2">
      <c r="A3" s="2" t="s">
        <v>6</v>
      </c>
      <c r="I3" s="5"/>
      <c r="J3" s="5"/>
    </row>
    <row r="4" spans="1:18" x14ac:dyDescent="0.2">
      <c r="I4" s="5"/>
      <c r="J4" s="5"/>
    </row>
    <row r="5" spans="1:18" ht="18.75" customHeight="1" thickBot="1" x14ac:dyDescent="0.25">
      <c r="A5" s="102" t="s">
        <v>119</v>
      </c>
      <c r="B5" s="103"/>
      <c r="C5" s="104"/>
      <c r="D5" s="62" t="s">
        <v>25</v>
      </c>
      <c r="E5" s="45" t="s">
        <v>26</v>
      </c>
      <c r="F5" s="45" t="s">
        <v>27</v>
      </c>
      <c r="G5" s="45" t="s">
        <v>82</v>
      </c>
      <c r="H5" s="45" t="s">
        <v>0</v>
      </c>
      <c r="I5" s="45" t="s">
        <v>96</v>
      </c>
      <c r="J5" s="45" t="s">
        <v>97</v>
      </c>
      <c r="K5" s="45" t="s">
        <v>94</v>
      </c>
      <c r="L5" s="45" t="s">
        <v>28</v>
      </c>
      <c r="M5" s="45" t="s">
        <v>29</v>
      </c>
      <c r="N5" s="45" t="s">
        <v>30</v>
      </c>
      <c r="O5" s="45" t="s">
        <v>31</v>
      </c>
      <c r="P5" s="46" t="s">
        <v>38</v>
      </c>
    </row>
    <row r="6" spans="1:18" s="14" customFormat="1" ht="10.5" customHeight="1" thickTop="1" x14ac:dyDescent="0.2">
      <c r="A6" s="2"/>
      <c r="B6" s="2"/>
      <c r="C6" s="2"/>
      <c r="D6" s="5"/>
      <c r="E6" s="5"/>
      <c r="F6" s="5"/>
      <c r="G6" s="5"/>
      <c r="H6" s="5"/>
      <c r="I6" s="5"/>
      <c r="J6" s="5"/>
      <c r="K6" s="2"/>
      <c r="L6" s="5"/>
      <c r="M6" s="5"/>
      <c r="N6" s="5"/>
      <c r="O6" s="5"/>
      <c r="P6" s="5"/>
    </row>
    <row r="7" spans="1:18" s="14" customFormat="1" ht="15" x14ac:dyDescent="0.25">
      <c r="A7" s="1" t="s">
        <v>87</v>
      </c>
      <c r="B7" s="2"/>
      <c r="C7" s="8"/>
      <c r="D7" s="11">
        <f>D9+D70</f>
        <v>138675.666</v>
      </c>
      <c r="E7" s="11">
        <f t="shared" ref="E7:P7" si="0">E9+E70</f>
        <v>198324.25300000003</v>
      </c>
      <c r="F7" s="11">
        <f t="shared" si="0"/>
        <v>108686.882</v>
      </c>
      <c r="G7" s="11">
        <f t="shared" si="0"/>
        <v>61944.603999999999</v>
      </c>
      <c r="H7" s="11">
        <f t="shared" si="0"/>
        <v>78724.750000000015</v>
      </c>
      <c r="I7" s="11">
        <f t="shared" si="0"/>
        <v>83323.971000000005</v>
      </c>
      <c r="J7" s="11">
        <f t="shared" si="0"/>
        <v>231405.076</v>
      </c>
      <c r="K7" s="11">
        <f t="shared" si="0"/>
        <v>135286.38800000001</v>
      </c>
      <c r="L7" s="11">
        <f t="shared" si="0"/>
        <v>84525.989000000016</v>
      </c>
      <c r="M7" s="11">
        <f t="shared" si="0"/>
        <v>131412.93799999999</v>
      </c>
      <c r="N7" s="11">
        <f t="shared" si="0"/>
        <v>90359.82514999999</v>
      </c>
      <c r="O7" s="11">
        <f t="shared" si="0"/>
        <v>76377.351999999999</v>
      </c>
      <c r="P7" s="11">
        <f t="shared" si="0"/>
        <v>1419047.6941500001</v>
      </c>
      <c r="Q7" s="9"/>
      <c r="R7" s="59"/>
    </row>
    <row r="8" spans="1:18" s="14" customFormat="1" x14ac:dyDescent="0.2">
      <c r="A8" s="2"/>
      <c r="B8" s="2"/>
      <c r="C8" s="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8" ht="15" x14ac:dyDescent="0.25">
      <c r="A9" s="1" t="s">
        <v>55</v>
      </c>
      <c r="D9" s="6">
        <f>D12+D17+D55+D66</f>
        <v>138675.666</v>
      </c>
      <c r="E9" s="6">
        <f t="shared" ref="E9:P9" si="1">E12+E17+E55+E66</f>
        <v>190324.22800000003</v>
      </c>
      <c r="F9" s="6">
        <f t="shared" si="1"/>
        <v>108684.317</v>
      </c>
      <c r="G9" s="6">
        <f t="shared" si="1"/>
        <v>61944.603999999999</v>
      </c>
      <c r="H9" s="6">
        <f t="shared" si="1"/>
        <v>78724.750000000015</v>
      </c>
      <c r="I9" s="6">
        <f t="shared" si="1"/>
        <v>83323.971000000005</v>
      </c>
      <c r="J9" s="6">
        <f t="shared" si="1"/>
        <v>231405.076</v>
      </c>
      <c r="K9" s="6">
        <f t="shared" si="1"/>
        <v>135286.38800000001</v>
      </c>
      <c r="L9" s="6">
        <f t="shared" si="1"/>
        <v>84525.989000000016</v>
      </c>
      <c r="M9" s="6">
        <f t="shared" si="1"/>
        <v>131412.93799999999</v>
      </c>
      <c r="N9" s="6">
        <f t="shared" si="1"/>
        <v>90359.816999999995</v>
      </c>
      <c r="O9" s="6">
        <f t="shared" si="1"/>
        <v>76377.351999999999</v>
      </c>
      <c r="P9" s="6">
        <f t="shared" si="1"/>
        <v>1411045.0960000001</v>
      </c>
      <c r="Q9" s="58"/>
      <c r="R9" s="5"/>
    </row>
    <row r="10" spans="1:18" ht="15" x14ac:dyDescent="0.25">
      <c r="A10" s="1"/>
      <c r="C10" s="1" t="s">
        <v>88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58"/>
      <c r="R10" s="5"/>
    </row>
    <row r="11" spans="1:18" ht="6.75" customHeight="1" x14ac:dyDescent="0.2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8" ht="15" x14ac:dyDescent="0.25">
      <c r="B12" s="1" t="s">
        <v>56</v>
      </c>
      <c r="D12" s="6">
        <f>SUM(D13:D15)</f>
        <v>120572.79999999999</v>
      </c>
      <c r="E12" s="6">
        <f t="shared" ref="E12:P12" si="2">SUM(E13:E15)</f>
        <v>185386.80000000002</v>
      </c>
      <c r="F12" s="6">
        <f t="shared" si="2"/>
        <v>88479.5</v>
      </c>
      <c r="G12" s="6">
        <f t="shared" si="2"/>
        <v>56175.6</v>
      </c>
      <c r="H12" s="6">
        <f t="shared" si="2"/>
        <v>65683.100000000006</v>
      </c>
      <c r="I12" s="6">
        <f t="shared" si="2"/>
        <v>68557.8</v>
      </c>
      <c r="J12" s="6">
        <f t="shared" si="2"/>
        <v>153713</v>
      </c>
      <c r="K12" s="6">
        <f t="shared" si="2"/>
        <v>102972.255</v>
      </c>
      <c r="L12" s="6">
        <f t="shared" si="2"/>
        <v>56000</v>
      </c>
      <c r="M12" s="6">
        <f t="shared" si="2"/>
        <v>92961.600000000006</v>
      </c>
      <c r="N12" s="6">
        <f t="shared" si="2"/>
        <v>58415.5</v>
      </c>
      <c r="O12" s="6">
        <f t="shared" si="2"/>
        <v>63586.5</v>
      </c>
      <c r="P12" s="6">
        <f t="shared" si="2"/>
        <v>1112504.4550000001</v>
      </c>
      <c r="Q12" s="58"/>
      <c r="R12" s="6"/>
    </row>
    <row r="13" spans="1:18" x14ac:dyDescent="0.2">
      <c r="B13" s="8"/>
      <c r="C13" s="7" t="s">
        <v>3</v>
      </c>
      <c r="D13" s="5">
        <v>25977.3</v>
      </c>
      <c r="E13" s="5">
        <v>20008.099999999999</v>
      </c>
      <c r="F13" s="5">
        <v>20000</v>
      </c>
      <c r="G13" s="5">
        <v>25000</v>
      </c>
      <c r="H13" s="5">
        <v>20000</v>
      </c>
      <c r="I13" s="5">
        <v>20000</v>
      </c>
      <c r="J13" s="5">
        <v>67737</v>
      </c>
      <c r="K13" s="5">
        <v>20000</v>
      </c>
      <c r="L13" s="5">
        <v>20000</v>
      </c>
      <c r="M13" s="5">
        <v>25000</v>
      </c>
      <c r="N13" s="5">
        <v>20000</v>
      </c>
      <c r="O13" s="5">
        <v>21320.400000000001</v>
      </c>
      <c r="P13" s="5">
        <f>SUM(D13:O13)</f>
        <v>305042.80000000005</v>
      </c>
      <c r="R13" s="60"/>
    </row>
    <row r="14" spans="1:18" x14ac:dyDescent="0.2">
      <c r="B14" s="8"/>
      <c r="C14" s="7" t="s">
        <v>4</v>
      </c>
      <c r="D14" s="5">
        <v>40255.4</v>
      </c>
      <c r="E14" s="5">
        <v>273</v>
      </c>
      <c r="F14" s="5">
        <v>30000</v>
      </c>
      <c r="G14" s="5">
        <v>0</v>
      </c>
      <c r="H14" s="5">
        <v>0</v>
      </c>
      <c r="I14" s="5">
        <v>30000</v>
      </c>
      <c r="J14" s="5">
        <v>16487.3</v>
      </c>
      <c r="K14" s="5">
        <v>0.1</v>
      </c>
      <c r="L14" s="5">
        <v>33000</v>
      </c>
      <c r="M14" s="5">
        <v>15144.5</v>
      </c>
      <c r="N14" s="5">
        <v>9535.5</v>
      </c>
      <c r="O14" s="5">
        <v>30000</v>
      </c>
      <c r="P14" s="5">
        <f t="shared" ref="P14:P15" si="3">SUM(D14:O14)</f>
        <v>204695.8</v>
      </c>
    </row>
    <row r="15" spans="1:18" x14ac:dyDescent="0.2">
      <c r="B15" s="8"/>
      <c r="C15" s="7" t="s">
        <v>5</v>
      </c>
      <c r="D15" s="5">
        <v>54340.1</v>
      </c>
      <c r="E15" s="5">
        <v>165105.70000000001</v>
      </c>
      <c r="F15" s="5">
        <v>38479.5</v>
      </c>
      <c r="G15" s="5">
        <v>31175.599999999999</v>
      </c>
      <c r="H15" s="5">
        <v>45683.1</v>
      </c>
      <c r="I15" s="5">
        <v>18557.8</v>
      </c>
      <c r="J15" s="5">
        <v>69488.7</v>
      </c>
      <c r="K15" s="5">
        <v>82972.154999999999</v>
      </c>
      <c r="L15" s="5">
        <v>3000</v>
      </c>
      <c r="M15" s="5">
        <v>52817.1</v>
      </c>
      <c r="N15" s="5">
        <v>28880</v>
      </c>
      <c r="O15" s="5">
        <v>12266.1</v>
      </c>
      <c r="P15" s="5">
        <f t="shared" si="3"/>
        <v>602765.85499999998</v>
      </c>
    </row>
    <row r="16" spans="1:18" x14ac:dyDescent="0.2">
      <c r="B16" s="8"/>
      <c r="C16" s="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8" ht="15" x14ac:dyDescent="0.25">
      <c r="B17" s="1" t="s">
        <v>57</v>
      </c>
      <c r="D17" s="6">
        <f>D18+D20+D25+D30+D35+D40+D45+D50</f>
        <v>17720</v>
      </c>
      <c r="E17" s="6">
        <f t="shared" ref="E17:P17" si="4">E18+E20+E25+E30+E35+E40+E45+E50</f>
        <v>4495.6000000000004</v>
      </c>
      <c r="F17" s="6">
        <f t="shared" si="4"/>
        <v>13723.2</v>
      </c>
      <c r="G17" s="6">
        <f t="shared" si="4"/>
        <v>793.5</v>
      </c>
      <c r="H17" s="6">
        <f t="shared" si="4"/>
        <v>7827.8</v>
      </c>
      <c r="I17" s="6">
        <f t="shared" si="4"/>
        <v>5112</v>
      </c>
      <c r="J17" s="6">
        <f t="shared" si="4"/>
        <v>0</v>
      </c>
      <c r="K17" s="6">
        <f t="shared" si="4"/>
        <v>22374.025000000001</v>
      </c>
      <c r="L17" s="6">
        <f t="shared" si="4"/>
        <v>20069.099999999999</v>
      </c>
      <c r="M17" s="6">
        <f t="shared" si="4"/>
        <v>5795.2</v>
      </c>
      <c r="N17" s="6">
        <f t="shared" si="4"/>
        <v>6223.9</v>
      </c>
      <c r="O17" s="6">
        <f t="shared" si="4"/>
        <v>11353</v>
      </c>
      <c r="P17" s="6">
        <f t="shared" si="4"/>
        <v>115487.325</v>
      </c>
      <c r="Q17" s="5"/>
      <c r="R17" s="5"/>
    </row>
    <row r="18" spans="2:18" ht="15" x14ac:dyDescent="0.25">
      <c r="B18" s="8"/>
      <c r="C18" s="10" t="s">
        <v>8</v>
      </c>
      <c r="D18" s="11">
        <f>+D19</f>
        <v>0</v>
      </c>
      <c r="E18" s="11">
        <f t="shared" ref="E18:P18" si="5">+E19</f>
        <v>0</v>
      </c>
      <c r="F18" s="11">
        <f t="shared" si="5"/>
        <v>0</v>
      </c>
      <c r="G18" s="11">
        <f t="shared" si="5"/>
        <v>0</v>
      </c>
      <c r="H18" s="11">
        <f t="shared" si="5"/>
        <v>0</v>
      </c>
      <c r="I18" s="11">
        <f t="shared" si="5"/>
        <v>0</v>
      </c>
      <c r="J18" s="11">
        <f t="shared" si="5"/>
        <v>0</v>
      </c>
      <c r="K18" s="11">
        <f t="shared" si="5"/>
        <v>6639.4250000000002</v>
      </c>
      <c r="L18" s="11">
        <f t="shared" si="5"/>
        <v>0</v>
      </c>
      <c r="M18" s="11">
        <f t="shared" si="5"/>
        <v>0</v>
      </c>
      <c r="N18" s="11">
        <f t="shared" si="5"/>
        <v>0</v>
      </c>
      <c r="O18" s="11">
        <f t="shared" si="5"/>
        <v>0</v>
      </c>
      <c r="P18" s="11">
        <f t="shared" si="5"/>
        <v>6639.4250000000002</v>
      </c>
      <c r="Q18" s="5"/>
    </row>
    <row r="19" spans="2:18" x14ac:dyDescent="0.2">
      <c r="B19" s="8"/>
      <c r="C19" s="7" t="s">
        <v>44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6639.4250000000002</v>
      </c>
      <c r="L19" s="5">
        <v>0</v>
      </c>
      <c r="M19" s="5">
        <v>0</v>
      </c>
      <c r="N19" s="5">
        <v>0</v>
      </c>
      <c r="O19" s="5">
        <v>0</v>
      </c>
      <c r="P19" s="5">
        <f>SUM(D19:O19)</f>
        <v>6639.4250000000002</v>
      </c>
    </row>
    <row r="20" spans="2:18" ht="15" x14ac:dyDescent="0.25">
      <c r="B20" s="8"/>
      <c r="C20" s="10" t="s">
        <v>19</v>
      </c>
      <c r="D20" s="11">
        <f>D21+D22+D23+D24</f>
        <v>9316.2000000000007</v>
      </c>
      <c r="E20" s="11">
        <f t="shared" ref="E20:P20" si="6">E21+E22+E23+E24</f>
        <v>0</v>
      </c>
      <c r="F20" s="11">
        <f t="shared" si="6"/>
        <v>0</v>
      </c>
      <c r="G20" s="11">
        <f t="shared" si="6"/>
        <v>0</v>
      </c>
      <c r="H20" s="11">
        <f t="shared" si="6"/>
        <v>0</v>
      </c>
      <c r="I20" s="11">
        <f t="shared" si="6"/>
        <v>0</v>
      </c>
      <c r="J20" s="11">
        <f t="shared" si="6"/>
        <v>0</v>
      </c>
      <c r="K20" s="11">
        <f t="shared" si="6"/>
        <v>0</v>
      </c>
      <c r="L20" s="11">
        <f t="shared" si="6"/>
        <v>48.5</v>
      </c>
      <c r="M20" s="11">
        <f t="shared" si="6"/>
        <v>0</v>
      </c>
      <c r="N20" s="11">
        <f t="shared" si="6"/>
        <v>0</v>
      </c>
      <c r="O20" s="11">
        <f t="shared" si="6"/>
        <v>0</v>
      </c>
      <c r="P20" s="11">
        <f t="shared" si="6"/>
        <v>9364.6999999999989</v>
      </c>
      <c r="Q20" s="5"/>
      <c r="R20" s="5"/>
    </row>
    <row r="21" spans="2:18" x14ac:dyDescent="0.2">
      <c r="B21" s="8"/>
      <c r="C21" s="7" t="s">
        <v>33</v>
      </c>
      <c r="D21" s="5">
        <v>7500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f>SUM(D21:O21)</f>
        <v>7500</v>
      </c>
    </row>
    <row r="22" spans="2:18" x14ac:dyDescent="0.2">
      <c r="B22" s="8"/>
      <c r="C22" s="7" t="s">
        <v>35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f t="shared" ref="P22:P29" si="7">SUM(D22:O22)</f>
        <v>0</v>
      </c>
    </row>
    <row r="23" spans="2:18" x14ac:dyDescent="0.2">
      <c r="B23" s="8"/>
      <c r="C23" s="7" t="s">
        <v>44</v>
      </c>
      <c r="D23" s="5">
        <v>863.7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44.2</v>
      </c>
      <c r="M23" s="5">
        <v>0</v>
      </c>
      <c r="N23" s="5">
        <v>0</v>
      </c>
      <c r="O23" s="5">
        <v>0</v>
      </c>
      <c r="P23" s="5">
        <f t="shared" si="7"/>
        <v>907.90000000000009</v>
      </c>
    </row>
    <row r="24" spans="2:18" x14ac:dyDescent="0.2">
      <c r="B24" s="8"/>
      <c r="C24" s="7" t="s">
        <v>45</v>
      </c>
      <c r="D24" s="5">
        <v>952.5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4.3</v>
      </c>
      <c r="M24" s="5">
        <v>0</v>
      </c>
      <c r="N24" s="5">
        <v>0</v>
      </c>
      <c r="O24" s="5">
        <v>0</v>
      </c>
      <c r="P24" s="5">
        <f t="shared" si="7"/>
        <v>956.8</v>
      </c>
    </row>
    <row r="25" spans="2:18" ht="15" x14ac:dyDescent="0.25">
      <c r="B25" s="8"/>
      <c r="C25" s="10" t="s">
        <v>20</v>
      </c>
      <c r="D25" s="11">
        <f>D26+D27+D28+D29</f>
        <v>538.1</v>
      </c>
      <c r="E25" s="11">
        <f t="shared" ref="E25:P25" si="8">E26+E27+E28+E29</f>
        <v>0</v>
      </c>
      <c r="F25" s="11">
        <f t="shared" si="8"/>
        <v>0</v>
      </c>
      <c r="G25" s="11">
        <f t="shared" si="8"/>
        <v>0</v>
      </c>
      <c r="H25" s="11">
        <f t="shared" si="8"/>
        <v>0</v>
      </c>
      <c r="I25" s="11">
        <f t="shared" si="8"/>
        <v>0</v>
      </c>
      <c r="J25" s="11">
        <f t="shared" si="8"/>
        <v>0</v>
      </c>
      <c r="K25" s="11">
        <f t="shared" si="8"/>
        <v>0</v>
      </c>
      <c r="L25" s="11">
        <f t="shared" si="8"/>
        <v>0</v>
      </c>
      <c r="M25" s="11">
        <f t="shared" si="8"/>
        <v>0</v>
      </c>
      <c r="N25" s="11">
        <f t="shared" si="8"/>
        <v>0</v>
      </c>
      <c r="O25" s="11">
        <f t="shared" si="8"/>
        <v>0</v>
      </c>
      <c r="P25" s="11">
        <f t="shared" si="8"/>
        <v>538.1</v>
      </c>
      <c r="Q25" s="5"/>
      <c r="R25" s="5"/>
    </row>
    <row r="26" spans="2:18" x14ac:dyDescent="0.2">
      <c r="B26" s="8"/>
      <c r="C26" s="7" t="s">
        <v>33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f t="shared" si="7"/>
        <v>0</v>
      </c>
      <c r="Q26" s="5"/>
    </row>
    <row r="27" spans="2:18" x14ac:dyDescent="0.2">
      <c r="B27" s="8"/>
      <c r="C27" s="7" t="s">
        <v>35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f t="shared" si="7"/>
        <v>0</v>
      </c>
    </row>
    <row r="28" spans="2:18" x14ac:dyDescent="0.2">
      <c r="B28" s="8"/>
      <c r="C28" s="7" t="s">
        <v>44</v>
      </c>
      <c r="D28" s="5">
        <v>110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f t="shared" si="7"/>
        <v>110</v>
      </c>
    </row>
    <row r="29" spans="2:18" x14ac:dyDescent="0.2">
      <c r="B29" s="8"/>
      <c r="C29" s="7" t="s">
        <v>45</v>
      </c>
      <c r="D29" s="5">
        <v>428.1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f t="shared" si="7"/>
        <v>428.1</v>
      </c>
    </row>
    <row r="30" spans="2:18" s="1" customFormat="1" ht="15" x14ac:dyDescent="0.25">
      <c r="B30" s="53"/>
      <c r="C30" s="10" t="s">
        <v>9</v>
      </c>
      <c r="D30" s="11">
        <f>D31+D32+D33+D34</f>
        <v>0</v>
      </c>
      <c r="E30" s="11">
        <f t="shared" ref="E30:P30" si="9">E31+E32+E33+E34</f>
        <v>0</v>
      </c>
      <c r="F30" s="11">
        <f t="shared" si="9"/>
        <v>4608.5</v>
      </c>
      <c r="G30" s="11">
        <f t="shared" si="9"/>
        <v>774.3</v>
      </c>
      <c r="H30" s="11">
        <f t="shared" si="9"/>
        <v>0</v>
      </c>
      <c r="I30" s="11">
        <f t="shared" si="9"/>
        <v>0</v>
      </c>
      <c r="J30" s="11">
        <f t="shared" si="9"/>
        <v>0</v>
      </c>
      <c r="K30" s="11">
        <f t="shared" si="9"/>
        <v>0</v>
      </c>
      <c r="L30" s="11">
        <f t="shared" si="9"/>
        <v>0</v>
      </c>
      <c r="M30" s="11">
        <f t="shared" si="9"/>
        <v>0</v>
      </c>
      <c r="N30" s="11">
        <f t="shared" si="9"/>
        <v>0</v>
      </c>
      <c r="O30" s="11">
        <f t="shared" si="9"/>
        <v>0</v>
      </c>
      <c r="P30" s="11">
        <f t="shared" si="9"/>
        <v>5382.8</v>
      </c>
      <c r="Q30" s="13"/>
    </row>
    <row r="31" spans="2:18" x14ac:dyDescent="0.2">
      <c r="B31" s="8"/>
      <c r="C31" s="7" t="s">
        <v>33</v>
      </c>
      <c r="D31" s="5">
        <v>0</v>
      </c>
      <c r="E31" s="5">
        <v>0</v>
      </c>
      <c r="F31" s="5">
        <v>2243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f>SUM(D31:O31)</f>
        <v>2243</v>
      </c>
    </row>
    <row r="32" spans="2:18" x14ac:dyDescent="0.2">
      <c r="B32" s="8"/>
      <c r="C32" s="7" t="s">
        <v>35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f t="shared" ref="P32:P34" si="10">SUM(D32:O32)</f>
        <v>0</v>
      </c>
    </row>
    <row r="33" spans="2:17" x14ac:dyDescent="0.2">
      <c r="B33" s="8"/>
      <c r="C33" s="7" t="s">
        <v>44</v>
      </c>
      <c r="D33" s="5">
        <v>0</v>
      </c>
      <c r="E33" s="5">
        <v>0</v>
      </c>
      <c r="F33" s="5">
        <v>401</v>
      </c>
      <c r="G33" s="5">
        <v>565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f t="shared" si="10"/>
        <v>966</v>
      </c>
    </row>
    <row r="34" spans="2:17" x14ac:dyDescent="0.2">
      <c r="B34" s="8"/>
      <c r="C34" s="7" t="s">
        <v>45</v>
      </c>
      <c r="D34" s="5">
        <v>0</v>
      </c>
      <c r="E34" s="5">
        <v>0</v>
      </c>
      <c r="F34" s="5">
        <v>1964.5</v>
      </c>
      <c r="G34" s="5">
        <v>209.3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f t="shared" si="10"/>
        <v>2173.8000000000002</v>
      </c>
    </row>
    <row r="35" spans="2:17" s="1" customFormat="1" ht="15" x14ac:dyDescent="0.25">
      <c r="B35" s="53"/>
      <c r="C35" s="10" t="s">
        <v>10</v>
      </c>
      <c r="D35" s="11">
        <f>D36+D37+D38+D39</f>
        <v>106.3</v>
      </c>
      <c r="E35" s="11">
        <f t="shared" ref="E35:P35" si="11">E36+E37+E38+E39</f>
        <v>2055.3000000000002</v>
      </c>
      <c r="F35" s="11">
        <f t="shared" si="11"/>
        <v>0</v>
      </c>
      <c r="G35" s="11">
        <f t="shared" si="11"/>
        <v>0</v>
      </c>
      <c r="H35" s="11">
        <f t="shared" si="11"/>
        <v>7827.8</v>
      </c>
      <c r="I35" s="11">
        <f t="shared" si="11"/>
        <v>0</v>
      </c>
      <c r="J35" s="11">
        <f t="shared" si="11"/>
        <v>0</v>
      </c>
      <c r="K35" s="11">
        <f t="shared" si="11"/>
        <v>15734.6</v>
      </c>
      <c r="L35" s="11">
        <f t="shared" si="11"/>
        <v>18703.899999999998</v>
      </c>
      <c r="M35" s="11">
        <f t="shared" si="11"/>
        <v>2792.2</v>
      </c>
      <c r="N35" s="11">
        <f t="shared" si="11"/>
        <v>3890.2</v>
      </c>
      <c r="O35" s="11">
        <f t="shared" si="11"/>
        <v>204.3</v>
      </c>
      <c r="P35" s="11">
        <f t="shared" si="11"/>
        <v>51314.6</v>
      </c>
      <c r="Q35" s="13"/>
    </row>
    <row r="36" spans="2:17" x14ac:dyDescent="0.2">
      <c r="B36" s="8"/>
      <c r="C36" s="7" t="s">
        <v>33</v>
      </c>
      <c r="D36" s="5">
        <v>0</v>
      </c>
      <c r="E36" s="5">
        <v>0</v>
      </c>
      <c r="F36" s="5">
        <v>0</v>
      </c>
      <c r="G36" s="5">
        <v>0</v>
      </c>
      <c r="H36" s="5">
        <v>7000</v>
      </c>
      <c r="I36" s="5">
        <v>0</v>
      </c>
      <c r="J36" s="5">
        <v>0</v>
      </c>
      <c r="K36" s="5">
        <v>7000</v>
      </c>
      <c r="L36" s="5">
        <v>9900</v>
      </c>
      <c r="M36" s="5">
        <v>0</v>
      </c>
      <c r="N36" s="5">
        <v>0</v>
      </c>
      <c r="O36" s="5">
        <v>0</v>
      </c>
      <c r="P36" s="5">
        <f>SUM(D36:O36)</f>
        <v>23900</v>
      </c>
    </row>
    <row r="37" spans="2:17" x14ac:dyDescent="0.2">
      <c r="B37" s="8"/>
      <c r="C37" s="7" t="s">
        <v>35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f t="shared" ref="P37:P39" si="12">SUM(D37:O37)</f>
        <v>0</v>
      </c>
    </row>
    <row r="38" spans="2:17" x14ac:dyDescent="0.2">
      <c r="B38" s="8"/>
      <c r="C38" s="7" t="s">
        <v>44</v>
      </c>
      <c r="D38" s="5">
        <v>34.299999999999997</v>
      </c>
      <c r="E38" s="5">
        <v>1929</v>
      </c>
      <c r="F38" s="5">
        <v>0</v>
      </c>
      <c r="G38" s="5">
        <v>0</v>
      </c>
      <c r="H38" s="5">
        <v>224.1</v>
      </c>
      <c r="I38" s="5">
        <v>0</v>
      </c>
      <c r="J38" s="5">
        <v>0</v>
      </c>
      <c r="K38" s="5">
        <v>4955.2</v>
      </c>
      <c r="L38" s="5">
        <v>8478.6</v>
      </c>
      <c r="M38" s="5">
        <v>16.2</v>
      </c>
      <c r="N38" s="5">
        <v>0</v>
      </c>
      <c r="O38" s="5">
        <v>0</v>
      </c>
      <c r="P38" s="5">
        <f t="shared" si="12"/>
        <v>15637.400000000001</v>
      </c>
    </row>
    <row r="39" spans="2:17" x14ac:dyDescent="0.2">
      <c r="B39" s="8"/>
      <c r="C39" s="7" t="s">
        <v>45</v>
      </c>
      <c r="D39" s="5">
        <v>72</v>
      </c>
      <c r="E39" s="5">
        <v>126.3</v>
      </c>
      <c r="F39" s="5">
        <v>0</v>
      </c>
      <c r="G39" s="5">
        <v>0</v>
      </c>
      <c r="H39" s="5">
        <v>603.70000000000005</v>
      </c>
      <c r="I39" s="5">
        <v>0</v>
      </c>
      <c r="J39" s="5">
        <v>0</v>
      </c>
      <c r="K39" s="5">
        <v>3779.4</v>
      </c>
      <c r="L39" s="5">
        <v>325.3</v>
      </c>
      <c r="M39" s="5">
        <v>2776</v>
      </c>
      <c r="N39" s="5">
        <v>3890.2</v>
      </c>
      <c r="O39" s="5">
        <v>204.3</v>
      </c>
      <c r="P39" s="5">
        <f t="shared" si="12"/>
        <v>11777.199999999999</v>
      </c>
    </row>
    <row r="40" spans="2:17" s="1" customFormat="1" ht="15" x14ac:dyDescent="0.25">
      <c r="B40" s="53"/>
      <c r="C40" s="10" t="s">
        <v>11</v>
      </c>
      <c r="D40" s="11">
        <f>D41+D42+D43+D44</f>
        <v>7520.7</v>
      </c>
      <c r="E40" s="11">
        <f t="shared" ref="E40" si="13">E41+E42+E43+E44</f>
        <v>50</v>
      </c>
      <c r="F40" s="11">
        <f t="shared" ref="F40" si="14">F41+F42+F43+F44</f>
        <v>4629.7</v>
      </c>
      <c r="G40" s="11">
        <f t="shared" ref="G40" si="15">G41+G42+G43+G44</f>
        <v>19.2</v>
      </c>
      <c r="H40" s="11">
        <f t="shared" ref="H40" si="16">H41+H42+H43+H44</f>
        <v>0</v>
      </c>
      <c r="I40" s="11">
        <f t="shared" ref="I40" si="17">I41+I42+I43+I44</f>
        <v>0</v>
      </c>
      <c r="J40" s="11">
        <f t="shared" ref="J40" si="18">J41+J42+J43+J44</f>
        <v>0</v>
      </c>
      <c r="K40" s="11">
        <f t="shared" ref="K40" si="19">K41+K42+K43+K44</f>
        <v>0</v>
      </c>
      <c r="L40" s="11">
        <f t="shared" ref="L40" si="20">L41+L42+L43+L44</f>
        <v>1316.6999999999998</v>
      </c>
      <c r="M40" s="11">
        <f t="shared" ref="M40" si="21">M41+M42+M43+M44</f>
        <v>3</v>
      </c>
      <c r="N40" s="11">
        <f t="shared" ref="N40" si="22">N41+N42+N43+N44</f>
        <v>2333.6999999999998</v>
      </c>
      <c r="O40" s="11">
        <f t="shared" ref="O40" si="23">O41+O42+O43+O44</f>
        <v>5520</v>
      </c>
      <c r="P40" s="11">
        <f t="shared" ref="P40" si="24">P41+P42+P43+P44</f>
        <v>21393</v>
      </c>
      <c r="Q40" s="13"/>
    </row>
    <row r="41" spans="2:17" x14ac:dyDescent="0.2">
      <c r="B41" s="8"/>
      <c r="C41" s="7" t="s">
        <v>33</v>
      </c>
      <c r="D41" s="5">
        <v>7500</v>
      </c>
      <c r="E41" s="5">
        <v>0</v>
      </c>
      <c r="F41" s="5">
        <v>4500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1250</v>
      </c>
      <c r="O41" s="5">
        <v>0</v>
      </c>
      <c r="P41" s="5">
        <f>SUM(D41:O41)</f>
        <v>13250</v>
      </c>
    </row>
    <row r="42" spans="2:17" x14ac:dyDescent="0.2">
      <c r="B42" s="8"/>
      <c r="C42" s="7" t="s">
        <v>35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f t="shared" ref="P42:P44" si="25">SUM(D42:O42)</f>
        <v>0</v>
      </c>
    </row>
    <row r="43" spans="2:17" x14ac:dyDescent="0.2">
      <c r="B43" s="8"/>
      <c r="C43" s="7" t="s">
        <v>44</v>
      </c>
      <c r="D43" s="5">
        <v>4.4000000000000004</v>
      </c>
      <c r="E43" s="5">
        <v>0</v>
      </c>
      <c r="F43" s="5">
        <v>99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262.10000000000002</v>
      </c>
      <c r="M43" s="5">
        <v>0</v>
      </c>
      <c r="N43" s="5">
        <v>0</v>
      </c>
      <c r="O43" s="5">
        <v>5520</v>
      </c>
      <c r="P43" s="5">
        <f t="shared" si="25"/>
        <v>5885.5</v>
      </c>
    </row>
    <row r="44" spans="2:17" x14ac:dyDescent="0.2">
      <c r="B44" s="8"/>
      <c r="C44" s="7" t="s">
        <v>45</v>
      </c>
      <c r="D44" s="5">
        <v>16.3</v>
      </c>
      <c r="E44" s="5">
        <v>50</v>
      </c>
      <c r="F44" s="5">
        <v>30.7</v>
      </c>
      <c r="G44" s="5">
        <v>19.2</v>
      </c>
      <c r="H44" s="5">
        <v>0</v>
      </c>
      <c r="I44" s="5">
        <v>0</v>
      </c>
      <c r="J44" s="5">
        <v>0</v>
      </c>
      <c r="K44" s="5">
        <v>0</v>
      </c>
      <c r="L44" s="5">
        <v>1054.5999999999999</v>
      </c>
      <c r="M44" s="5">
        <v>3</v>
      </c>
      <c r="N44" s="5">
        <v>1083.7</v>
      </c>
      <c r="O44" s="5">
        <v>0</v>
      </c>
      <c r="P44" s="5">
        <f t="shared" si="25"/>
        <v>2257.5</v>
      </c>
    </row>
    <row r="45" spans="2:17" s="1" customFormat="1" ht="15" x14ac:dyDescent="0.25">
      <c r="B45" s="53"/>
      <c r="C45" s="10" t="s">
        <v>12</v>
      </c>
      <c r="D45" s="11">
        <f>D46+D47+D48+D49</f>
        <v>0</v>
      </c>
      <c r="E45" s="11">
        <f t="shared" ref="E45:P45" si="26">E46+E47+E48+E49</f>
        <v>0</v>
      </c>
      <c r="F45" s="11">
        <f t="shared" si="26"/>
        <v>3518</v>
      </c>
      <c r="G45" s="11">
        <f t="shared" si="26"/>
        <v>0</v>
      </c>
      <c r="H45" s="11">
        <f t="shared" si="26"/>
        <v>0</v>
      </c>
      <c r="I45" s="11">
        <f t="shared" si="26"/>
        <v>0</v>
      </c>
      <c r="J45" s="11">
        <f t="shared" si="26"/>
        <v>0</v>
      </c>
      <c r="K45" s="11">
        <f t="shared" si="26"/>
        <v>0</v>
      </c>
      <c r="L45" s="11">
        <f t="shared" si="26"/>
        <v>0</v>
      </c>
      <c r="M45" s="11">
        <f t="shared" si="26"/>
        <v>0</v>
      </c>
      <c r="N45" s="11">
        <f t="shared" si="26"/>
        <v>0</v>
      </c>
      <c r="O45" s="11">
        <f t="shared" si="26"/>
        <v>5628.7</v>
      </c>
      <c r="P45" s="11">
        <f t="shared" si="26"/>
        <v>9146.7000000000007</v>
      </c>
      <c r="Q45" s="13"/>
    </row>
    <row r="46" spans="2:17" x14ac:dyDescent="0.2">
      <c r="B46" s="8"/>
      <c r="C46" s="7" t="s">
        <v>33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4918</v>
      </c>
      <c r="P46" s="5">
        <f>SUM(D46:O46)</f>
        <v>4918</v>
      </c>
    </row>
    <row r="47" spans="2:17" x14ac:dyDescent="0.2">
      <c r="B47" s="8"/>
      <c r="C47" s="7" t="s">
        <v>35</v>
      </c>
      <c r="D47" s="5">
        <v>0</v>
      </c>
      <c r="E47" s="5">
        <v>0</v>
      </c>
      <c r="F47" s="5">
        <v>3500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f t="shared" ref="P47:P49" si="27">SUM(D47:O47)</f>
        <v>3500</v>
      </c>
    </row>
    <row r="48" spans="2:17" x14ac:dyDescent="0.2">
      <c r="B48" s="8"/>
      <c r="C48" s="7" t="s">
        <v>44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682.2</v>
      </c>
      <c r="P48" s="5">
        <f t="shared" si="27"/>
        <v>682.2</v>
      </c>
    </row>
    <row r="49" spans="1:18" x14ac:dyDescent="0.2">
      <c r="B49" s="8"/>
      <c r="C49" s="7" t="s">
        <v>45</v>
      </c>
      <c r="D49" s="5">
        <v>0</v>
      </c>
      <c r="E49" s="5">
        <v>0</v>
      </c>
      <c r="F49" s="5">
        <v>18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28.5</v>
      </c>
      <c r="P49" s="5">
        <f t="shared" si="27"/>
        <v>46.5</v>
      </c>
    </row>
    <row r="50" spans="1:18" ht="15" x14ac:dyDescent="0.25">
      <c r="B50" s="8"/>
      <c r="C50" s="10" t="s">
        <v>13</v>
      </c>
      <c r="D50" s="11">
        <f t="shared" ref="D50:P50" si="28">SUM(D51:D53)</f>
        <v>238.7</v>
      </c>
      <c r="E50" s="11">
        <f t="shared" si="28"/>
        <v>2390.2999999999997</v>
      </c>
      <c r="F50" s="11">
        <f t="shared" si="28"/>
        <v>967</v>
      </c>
      <c r="G50" s="11">
        <f t="shared" si="28"/>
        <v>0</v>
      </c>
      <c r="H50" s="11">
        <f t="shared" si="28"/>
        <v>0</v>
      </c>
      <c r="I50" s="11">
        <f t="shared" si="28"/>
        <v>5112</v>
      </c>
      <c r="J50" s="11">
        <f t="shared" si="28"/>
        <v>0</v>
      </c>
      <c r="K50" s="11">
        <f t="shared" si="28"/>
        <v>0</v>
      </c>
      <c r="L50" s="11">
        <f t="shared" si="28"/>
        <v>0</v>
      </c>
      <c r="M50" s="11">
        <f t="shared" si="28"/>
        <v>3000</v>
      </c>
      <c r="N50" s="11">
        <f t="shared" si="28"/>
        <v>0</v>
      </c>
      <c r="O50" s="11">
        <f t="shared" si="28"/>
        <v>0</v>
      </c>
      <c r="P50" s="11">
        <f t="shared" si="28"/>
        <v>11708</v>
      </c>
      <c r="Q50" s="5"/>
    </row>
    <row r="51" spans="1:18" x14ac:dyDescent="0.2">
      <c r="B51" s="8"/>
      <c r="C51" s="7" t="s">
        <v>35</v>
      </c>
      <c r="D51" s="5">
        <v>0</v>
      </c>
      <c r="E51" s="5">
        <v>0</v>
      </c>
      <c r="F51" s="5">
        <v>967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f>SUM(D51:O51)</f>
        <v>967</v>
      </c>
    </row>
    <row r="52" spans="1:18" x14ac:dyDescent="0.2">
      <c r="B52" s="8"/>
      <c r="C52" s="7" t="s">
        <v>44</v>
      </c>
      <c r="D52" s="5">
        <v>0</v>
      </c>
      <c r="E52" s="5">
        <v>2309.1999999999998</v>
      </c>
      <c r="F52" s="5">
        <v>0</v>
      </c>
      <c r="G52" s="5">
        <v>0</v>
      </c>
      <c r="H52" s="5">
        <v>0</v>
      </c>
      <c r="I52" s="5">
        <v>5050</v>
      </c>
      <c r="J52" s="5">
        <v>0</v>
      </c>
      <c r="K52" s="5">
        <v>0</v>
      </c>
      <c r="L52" s="5">
        <v>0</v>
      </c>
      <c r="M52" s="5">
        <v>3000</v>
      </c>
      <c r="N52" s="5">
        <v>0</v>
      </c>
      <c r="O52" s="5">
        <v>0</v>
      </c>
      <c r="P52" s="5">
        <f t="shared" ref="P52:P53" si="29">SUM(D52:O52)</f>
        <v>10359.200000000001</v>
      </c>
    </row>
    <row r="53" spans="1:18" x14ac:dyDescent="0.2">
      <c r="B53" s="8"/>
      <c r="C53" s="7" t="s">
        <v>45</v>
      </c>
      <c r="D53" s="5">
        <v>238.7</v>
      </c>
      <c r="E53" s="5">
        <v>81.099999999999994</v>
      </c>
      <c r="F53" s="5">
        <v>0</v>
      </c>
      <c r="G53" s="5">
        <v>0</v>
      </c>
      <c r="H53" s="5">
        <v>0</v>
      </c>
      <c r="I53" s="5">
        <v>62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f t="shared" si="29"/>
        <v>381.79999999999995</v>
      </c>
    </row>
    <row r="54" spans="1:18" x14ac:dyDescent="0.2">
      <c r="B54" s="8"/>
      <c r="C54" s="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8" ht="15" x14ac:dyDescent="0.25">
      <c r="A55" s="1"/>
      <c r="B55" s="1" t="s">
        <v>54</v>
      </c>
      <c r="D55" s="6">
        <f>D57+D61</f>
        <v>0</v>
      </c>
      <c r="E55" s="6">
        <f t="shared" ref="E55:P55" si="30">E57+E61</f>
        <v>0</v>
      </c>
      <c r="F55" s="6">
        <f t="shared" si="30"/>
        <v>6239.5</v>
      </c>
      <c r="G55" s="6">
        <f t="shared" si="30"/>
        <v>4672</v>
      </c>
      <c r="H55" s="6">
        <f t="shared" si="30"/>
        <v>4870.8</v>
      </c>
      <c r="I55" s="6">
        <f t="shared" si="30"/>
        <v>9303.6</v>
      </c>
      <c r="J55" s="6">
        <f t="shared" si="30"/>
        <v>77322.3</v>
      </c>
      <c r="K55" s="6">
        <f t="shared" si="30"/>
        <v>9703.5999999999985</v>
      </c>
      <c r="L55" s="6">
        <f t="shared" si="30"/>
        <v>8159.8</v>
      </c>
      <c r="M55" s="6">
        <f t="shared" si="30"/>
        <v>32439.699999999997</v>
      </c>
      <c r="N55" s="6">
        <f t="shared" si="30"/>
        <v>25398.5</v>
      </c>
      <c r="O55" s="6">
        <f t="shared" si="30"/>
        <v>1286.5</v>
      </c>
      <c r="P55" s="6">
        <f t="shared" si="30"/>
        <v>179396.3</v>
      </c>
      <c r="Q55" s="5"/>
      <c r="R55" s="6"/>
    </row>
    <row r="56" spans="1:18" x14ac:dyDescent="0.2"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8" s="1" customFormat="1" ht="15" x14ac:dyDescent="0.25">
      <c r="B57" s="1" t="s">
        <v>14</v>
      </c>
      <c r="D57" s="11">
        <f>SUM(D58:D59)</f>
        <v>0</v>
      </c>
      <c r="E57" s="11">
        <f t="shared" ref="E57:P57" si="31">SUM(E58:E59)</f>
        <v>0</v>
      </c>
      <c r="F57" s="11">
        <f t="shared" si="31"/>
        <v>0</v>
      </c>
      <c r="G57" s="11">
        <f t="shared" si="31"/>
        <v>0</v>
      </c>
      <c r="H57" s="11">
        <f t="shared" si="31"/>
        <v>0</v>
      </c>
      <c r="I57" s="11">
        <f t="shared" si="31"/>
        <v>0</v>
      </c>
      <c r="J57" s="11">
        <f t="shared" si="31"/>
        <v>70000</v>
      </c>
      <c r="K57" s="11">
        <f t="shared" si="31"/>
        <v>0</v>
      </c>
      <c r="L57" s="11">
        <f t="shared" si="31"/>
        <v>0</v>
      </c>
      <c r="M57" s="11">
        <f t="shared" si="31"/>
        <v>0</v>
      </c>
      <c r="N57" s="11">
        <f t="shared" si="31"/>
        <v>0</v>
      </c>
      <c r="O57" s="11">
        <f t="shared" si="31"/>
        <v>0</v>
      </c>
      <c r="P57" s="11">
        <f t="shared" si="31"/>
        <v>70000</v>
      </c>
      <c r="Q57" s="13"/>
    </row>
    <row r="58" spans="1:18" x14ac:dyDescent="0.2">
      <c r="C58" s="2" t="s">
        <v>22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29002.702000000001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f>SUM(D58:O58)</f>
        <v>29002.702000000001</v>
      </c>
    </row>
    <row r="59" spans="1:18" x14ac:dyDescent="0.2">
      <c r="B59" s="8"/>
      <c r="C59" s="7" t="s">
        <v>24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40997.298000000003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f>SUM(D59:O59)</f>
        <v>40997.298000000003</v>
      </c>
    </row>
    <row r="60" spans="1:18" x14ac:dyDescent="0.2">
      <c r="B60" s="8"/>
      <c r="C60" s="7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8" s="1" customFormat="1" ht="15" x14ac:dyDescent="0.25">
      <c r="B61" s="53"/>
      <c r="C61" s="10" t="s">
        <v>46</v>
      </c>
      <c r="D61" s="11">
        <f>SUM(D62:D64)</f>
        <v>0</v>
      </c>
      <c r="E61" s="11">
        <f t="shared" ref="E61:P61" si="32">SUM(E62:E64)</f>
        <v>0</v>
      </c>
      <c r="F61" s="11">
        <f t="shared" si="32"/>
        <v>6239.5</v>
      </c>
      <c r="G61" s="11">
        <f t="shared" si="32"/>
        <v>4672</v>
      </c>
      <c r="H61" s="11">
        <f t="shared" si="32"/>
        <v>4870.8</v>
      </c>
      <c r="I61" s="11">
        <f t="shared" si="32"/>
        <v>9303.6</v>
      </c>
      <c r="J61" s="11">
        <f t="shared" si="32"/>
        <v>7322.2999999999993</v>
      </c>
      <c r="K61" s="11">
        <f t="shared" si="32"/>
        <v>9703.5999999999985</v>
      </c>
      <c r="L61" s="11">
        <f t="shared" si="32"/>
        <v>8159.8</v>
      </c>
      <c r="M61" s="11">
        <f t="shared" si="32"/>
        <v>32439.699999999997</v>
      </c>
      <c r="N61" s="11">
        <f t="shared" si="32"/>
        <v>25398.5</v>
      </c>
      <c r="O61" s="11">
        <f t="shared" si="32"/>
        <v>1286.5</v>
      </c>
      <c r="P61" s="11">
        <f t="shared" si="32"/>
        <v>109396.3</v>
      </c>
      <c r="Q61" s="13"/>
    </row>
    <row r="62" spans="1:18" x14ac:dyDescent="0.2">
      <c r="B62" s="8"/>
      <c r="C62" s="7" t="s">
        <v>16</v>
      </c>
      <c r="D62" s="5">
        <v>0</v>
      </c>
      <c r="E62" s="5">
        <v>0</v>
      </c>
      <c r="F62" s="5">
        <v>5811</v>
      </c>
      <c r="G62" s="5">
        <v>4672</v>
      </c>
      <c r="H62" s="5">
        <v>2925.4</v>
      </c>
      <c r="I62" s="5">
        <v>295.89999999999998</v>
      </c>
      <c r="J62" s="5">
        <v>3277.2</v>
      </c>
      <c r="K62" s="5">
        <v>4268.7</v>
      </c>
      <c r="L62" s="5">
        <v>6824.6</v>
      </c>
      <c r="M62" s="5">
        <v>17854.099999999999</v>
      </c>
      <c r="N62" s="5">
        <v>9855.2000000000007</v>
      </c>
      <c r="O62" s="5">
        <v>0</v>
      </c>
      <c r="P62" s="5">
        <f>SUM(D62:O62)</f>
        <v>55784.100000000006</v>
      </c>
    </row>
    <row r="63" spans="1:18" x14ac:dyDescent="0.2">
      <c r="B63" s="8"/>
      <c r="C63" s="7" t="s">
        <v>37</v>
      </c>
      <c r="D63" s="5">
        <v>0</v>
      </c>
      <c r="E63" s="5">
        <v>0</v>
      </c>
      <c r="F63" s="5">
        <v>428.5</v>
      </c>
      <c r="G63" s="5">
        <v>0</v>
      </c>
      <c r="H63" s="5">
        <v>1599.3</v>
      </c>
      <c r="I63" s="5">
        <v>9007.7000000000007</v>
      </c>
      <c r="J63" s="5">
        <v>4045.1</v>
      </c>
      <c r="K63" s="5">
        <v>4875.6000000000004</v>
      </c>
      <c r="L63" s="5">
        <v>1335.2</v>
      </c>
      <c r="M63" s="5">
        <v>10675.3</v>
      </c>
      <c r="N63" s="5">
        <v>4181.8</v>
      </c>
      <c r="O63" s="5">
        <v>30.2</v>
      </c>
      <c r="P63" s="5">
        <f t="shared" ref="P63:P64" si="33">SUM(D63:O63)</f>
        <v>36178.699999999997</v>
      </c>
    </row>
    <row r="64" spans="1:18" x14ac:dyDescent="0.2">
      <c r="B64" s="8"/>
      <c r="C64" s="7" t="s">
        <v>47</v>
      </c>
      <c r="D64" s="5">
        <v>0</v>
      </c>
      <c r="E64" s="5">
        <v>0</v>
      </c>
      <c r="F64" s="5">
        <v>0</v>
      </c>
      <c r="G64" s="5">
        <v>0</v>
      </c>
      <c r="H64" s="5">
        <v>346.1</v>
      </c>
      <c r="I64" s="5">
        <v>0</v>
      </c>
      <c r="J64" s="5">
        <v>0</v>
      </c>
      <c r="K64" s="5">
        <v>559.29999999999995</v>
      </c>
      <c r="L64" s="5">
        <v>0</v>
      </c>
      <c r="M64" s="5">
        <v>3910.3</v>
      </c>
      <c r="N64" s="5">
        <v>11361.5</v>
      </c>
      <c r="O64" s="5">
        <v>1256.3</v>
      </c>
      <c r="P64" s="5">
        <f t="shared" si="33"/>
        <v>17433.5</v>
      </c>
    </row>
    <row r="65" spans="1:17" x14ac:dyDescent="0.2">
      <c r="B65" s="8"/>
      <c r="C65" s="7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7" ht="15" x14ac:dyDescent="0.25">
      <c r="A66" s="8"/>
      <c r="B66" s="10" t="s">
        <v>83</v>
      </c>
      <c r="D66" s="11">
        <f>D68</f>
        <v>382.86599999999999</v>
      </c>
      <c r="E66" s="11">
        <f t="shared" ref="E66:P66" si="34">E68</f>
        <v>441.82799999999997</v>
      </c>
      <c r="F66" s="11">
        <f t="shared" si="34"/>
        <v>242.11699999999999</v>
      </c>
      <c r="G66" s="11">
        <f t="shared" si="34"/>
        <v>303.50400000000002</v>
      </c>
      <c r="H66" s="11">
        <f t="shared" si="34"/>
        <v>343.05</v>
      </c>
      <c r="I66" s="11">
        <f t="shared" si="34"/>
        <v>350.57100000000003</v>
      </c>
      <c r="J66" s="11">
        <f t="shared" si="34"/>
        <v>369.77600000000001</v>
      </c>
      <c r="K66" s="11">
        <f t="shared" si="34"/>
        <v>236.50800000000001</v>
      </c>
      <c r="L66" s="11">
        <f t="shared" si="34"/>
        <v>297.089</v>
      </c>
      <c r="M66" s="11">
        <f t="shared" si="34"/>
        <v>216.43799999999999</v>
      </c>
      <c r="N66" s="11">
        <f t="shared" si="34"/>
        <v>321.91699999999997</v>
      </c>
      <c r="O66" s="11">
        <f t="shared" si="34"/>
        <v>151.352</v>
      </c>
      <c r="P66" s="11">
        <f t="shared" si="34"/>
        <v>3657.0159999999996</v>
      </c>
      <c r="Q66" s="5"/>
    </row>
    <row r="67" spans="1:17" ht="4.5" customHeight="1" x14ac:dyDescent="0.2">
      <c r="A67" s="8"/>
      <c r="B67" s="7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7" x14ac:dyDescent="0.2">
      <c r="A68" s="8"/>
      <c r="B68" s="8"/>
      <c r="C68" s="7" t="s">
        <v>58</v>
      </c>
      <c r="D68" s="5">
        <v>382.86599999999999</v>
      </c>
      <c r="E68" s="5">
        <v>441.82799999999997</v>
      </c>
      <c r="F68" s="5">
        <v>242.11699999999999</v>
      </c>
      <c r="G68" s="5">
        <v>303.50400000000002</v>
      </c>
      <c r="H68" s="5">
        <v>343.05</v>
      </c>
      <c r="I68" s="5">
        <v>350.57100000000003</v>
      </c>
      <c r="J68" s="5">
        <v>369.77600000000001</v>
      </c>
      <c r="K68" s="5">
        <v>236.50800000000001</v>
      </c>
      <c r="L68" s="5">
        <v>297.089</v>
      </c>
      <c r="M68" s="5">
        <v>216.43799999999999</v>
      </c>
      <c r="N68" s="5">
        <v>321.91699999999997</v>
      </c>
      <c r="O68" s="5">
        <v>151.352</v>
      </c>
      <c r="P68" s="5">
        <f>SUM(D68:O68)</f>
        <v>3657.0159999999996</v>
      </c>
      <c r="Q68" s="5"/>
    </row>
    <row r="69" spans="1:17" x14ac:dyDescent="0.2">
      <c r="A69" s="8"/>
      <c r="B69" s="8"/>
      <c r="C69" s="7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s="1" customFormat="1" ht="15" x14ac:dyDescent="0.25">
      <c r="A70" s="53"/>
      <c r="B70" s="10" t="s">
        <v>86</v>
      </c>
      <c r="D70" s="11">
        <v>0</v>
      </c>
      <c r="E70" s="11">
        <v>8000.0249999999996</v>
      </c>
      <c r="F70" s="11">
        <v>2.5649999999999999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8.1499999999999993E-3</v>
      </c>
      <c r="O70" s="11">
        <v>0</v>
      </c>
      <c r="P70" s="11">
        <v>8002.5981499999989</v>
      </c>
      <c r="Q70" s="13"/>
    </row>
    <row r="71" spans="1:17" x14ac:dyDescent="0.2">
      <c r="A71" s="8"/>
      <c r="B71" s="7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1:17" ht="15" x14ac:dyDescent="0.25">
      <c r="A72" s="8"/>
      <c r="B72" s="10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4" spans="1:17" s="57" customFormat="1" ht="12.75" x14ac:dyDescent="0.2">
      <c r="A74" s="54"/>
      <c r="B74" s="55"/>
      <c r="C74" s="3" t="s">
        <v>18</v>
      </c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4"/>
      <c r="Q74" s="56"/>
    </row>
    <row r="75" spans="1:17" s="57" customFormat="1" ht="12.75" x14ac:dyDescent="0.2">
      <c r="A75" s="54"/>
      <c r="B75" s="55"/>
      <c r="C75" s="55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4"/>
      <c r="Q75" s="56"/>
    </row>
    <row r="76" spans="1:17" s="57" customFormat="1" ht="12.75" x14ac:dyDescent="0.2">
      <c r="A76" s="54"/>
      <c r="B76" s="55"/>
      <c r="C76" s="3" t="s">
        <v>32</v>
      </c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4"/>
      <c r="Q76" s="56"/>
    </row>
    <row r="77" spans="1:17" ht="15" x14ac:dyDescent="0.25">
      <c r="A77" s="8"/>
      <c r="B77" s="7"/>
      <c r="C77" s="7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11"/>
      <c r="Q77" s="5"/>
    </row>
    <row r="78" spans="1:17" ht="15" x14ac:dyDescent="0.25">
      <c r="A78" s="8"/>
      <c r="B78" s="7"/>
      <c r="C78" s="7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11"/>
      <c r="Q78" s="5"/>
    </row>
    <row r="79" spans="1:17" ht="15" x14ac:dyDescent="0.25">
      <c r="A79" s="8"/>
      <c r="B79" s="7"/>
      <c r="C79" s="7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11"/>
      <c r="Q79" s="5"/>
    </row>
    <row r="80" spans="1:17" ht="15" x14ac:dyDescent="0.25">
      <c r="A80" s="8"/>
      <c r="B80" s="7"/>
      <c r="C80" s="7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11"/>
      <c r="Q80" s="5"/>
    </row>
    <row r="81" spans="1:17" ht="15" x14ac:dyDescent="0.25">
      <c r="A81" s="8"/>
      <c r="B81" s="7"/>
      <c r="D81" s="14"/>
      <c r="E81" s="14"/>
      <c r="F81" s="14"/>
      <c r="G81" s="14"/>
      <c r="H81" s="5"/>
      <c r="I81" s="5"/>
      <c r="J81" s="5"/>
      <c r="K81" s="5"/>
      <c r="L81" s="5"/>
      <c r="M81" s="5"/>
      <c r="N81" s="5"/>
      <c r="O81" s="5"/>
      <c r="P81" s="11"/>
      <c r="Q81" s="5"/>
    </row>
    <row r="82" spans="1:17" ht="15" x14ac:dyDescent="0.25">
      <c r="A82" s="8"/>
      <c r="B82" s="7"/>
      <c r="C82" s="14"/>
      <c r="D82" s="14"/>
      <c r="E82" s="14"/>
      <c r="F82" s="14"/>
      <c r="G82" s="14"/>
      <c r="H82" s="5"/>
      <c r="I82" s="5"/>
      <c r="J82" s="5"/>
      <c r="K82" s="5"/>
      <c r="L82" s="5"/>
      <c r="M82" s="5"/>
      <c r="N82" s="5"/>
      <c r="O82" s="5"/>
      <c r="P82" s="11"/>
      <c r="Q82" s="5"/>
    </row>
    <row r="83" spans="1:17" ht="15" x14ac:dyDescent="0.25">
      <c r="A83" s="8"/>
      <c r="B83" s="7"/>
      <c r="D83" s="14"/>
      <c r="E83" s="14"/>
      <c r="F83" s="14"/>
      <c r="G83" s="14"/>
      <c r="H83" s="5"/>
      <c r="I83" s="5"/>
      <c r="J83" s="5"/>
      <c r="K83" s="5"/>
      <c r="L83" s="5"/>
      <c r="M83" s="5"/>
      <c r="N83" s="5"/>
      <c r="O83" s="5"/>
      <c r="P83" s="11"/>
      <c r="Q83" s="5"/>
    </row>
    <row r="84" spans="1:17" ht="15" x14ac:dyDescent="0.25">
      <c r="A84" s="8"/>
      <c r="B84" s="7"/>
      <c r="D84" s="14"/>
      <c r="E84" s="14"/>
      <c r="F84" s="14"/>
      <c r="G84" s="14"/>
      <c r="H84" s="5"/>
      <c r="I84" s="5"/>
      <c r="J84" s="5"/>
      <c r="K84" s="5"/>
      <c r="L84" s="5"/>
      <c r="M84" s="5"/>
      <c r="N84" s="5"/>
      <c r="O84" s="5"/>
      <c r="P84" s="11"/>
      <c r="Q84" s="5"/>
    </row>
    <row r="85" spans="1:17" ht="15" x14ac:dyDescent="0.25">
      <c r="A85" s="8"/>
      <c r="B85" s="7"/>
      <c r="C85" s="7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11"/>
      <c r="Q85" s="5"/>
    </row>
    <row r="86" spans="1:17" ht="15" x14ac:dyDescent="0.25">
      <c r="A86" s="8"/>
      <c r="B86" s="7"/>
      <c r="C86" s="7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1"/>
      <c r="Q86" s="5"/>
    </row>
    <row r="87" spans="1:17" ht="15" x14ac:dyDescent="0.25">
      <c r="A87" s="8"/>
      <c r="B87" s="7"/>
      <c r="C87" s="7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11"/>
      <c r="Q87" s="5"/>
    </row>
    <row r="88" spans="1:17" ht="15" x14ac:dyDescent="0.25">
      <c r="A88" s="8"/>
      <c r="B88" s="7"/>
      <c r="C88" s="7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11"/>
      <c r="Q88" s="5"/>
    </row>
    <row r="89" spans="1:17" ht="15" x14ac:dyDescent="0.25">
      <c r="A89" s="8"/>
      <c r="B89" s="7"/>
      <c r="C89" s="7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11"/>
      <c r="Q89" s="5"/>
    </row>
    <row r="90" spans="1:17" ht="15" x14ac:dyDescent="0.25">
      <c r="A90" s="8"/>
      <c r="B90" s="7"/>
      <c r="C90" s="7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11"/>
      <c r="Q90" s="5"/>
    </row>
    <row r="91" spans="1:17" ht="15" x14ac:dyDescent="0.25">
      <c r="A91" s="8"/>
      <c r="B91" s="7"/>
      <c r="C91" s="7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11"/>
      <c r="Q91" s="5"/>
    </row>
    <row r="92" spans="1:17" ht="15" x14ac:dyDescent="0.25">
      <c r="A92" s="8"/>
      <c r="B92" s="7"/>
      <c r="C92" s="7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11"/>
      <c r="Q92" s="5"/>
    </row>
    <row r="93" spans="1:17" ht="15" x14ac:dyDescent="0.25">
      <c r="A93" s="8"/>
      <c r="B93" s="7"/>
      <c r="C93" s="7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11"/>
      <c r="Q93" s="5"/>
    </row>
    <row r="94" spans="1:17" ht="15" x14ac:dyDescent="0.25">
      <c r="A94" s="8"/>
      <c r="B94" s="7"/>
      <c r="C94" s="7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11"/>
      <c r="Q94" s="5"/>
    </row>
    <row r="95" spans="1:17" ht="15" x14ac:dyDescent="0.25">
      <c r="A95" s="1"/>
      <c r="C95" s="8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spans="1:17" x14ac:dyDescent="0.2">
      <c r="D96" s="58"/>
      <c r="E96" s="58"/>
      <c r="F96" s="58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1:16" x14ac:dyDescent="0.2">
      <c r="B97" s="8"/>
      <c r="C97" s="7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9"/>
    </row>
    <row r="98" spans="1:16" x14ac:dyDescent="0.2">
      <c r="B98" s="8"/>
      <c r="C98" s="7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9"/>
    </row>
    <row r="99" spans="1:16" x14ac:dyDescent="0.2">
      <c r="B99" s="8"/>
      <c r="C99" s="7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9"/>
    </row>
    <row r="100" spans="1:16" ht="15" x14ac:dyDescent="0.25">
      <c r="B100" s="8"/>
      <c r="C100" s="7"/>
      <c r="D100" s="5"/>
      <c r="E100" s="5"/>
      <c r="F100" s="5"/>
      <c r="G100" s="5"/>
      <c r="H100" s="9"/>
      <c r="I100" s="9"/>
      <c r="J100" s="9"/>
      <c r="K100" s="9"/>
      <c r="L100" s="9"/>
      <c r="M100" s="9"/>
      <c r="N100" s="11"/>
      <c r="O100" s="11"/>
      <c r="P100" s="11"/>
    </row>
    <row r="101" spans="1:16" ht="15" x14ac:dyDescent="0.25">
      <c r="A101" s="1"/>
      <c r="C101" s="8"/>
      <c r="D101" s="8"/>
      <c r="E101" s="8"/>
      <c r="F101" s="8"/>
      <c r="G101" s="8"/>
      <c r="H101" s="8"/>
      <c r="I101" s="11"/>
      <c r="J101" s="11"/>
      <c r="K101" s="11"/>
    </row>
    <row r="102" spans="1:16" x14ac:dyDescent="0.2">
      <c r="F102" s="14"/>
      <c r="G102" s="14"/>
      <c r="H102" s="14"/>
      <c r="I102" s="59"/>
      <c r="J102" s="59"/>
      <c r="K102" s="59"/>
    </row>
    <row r="103" spans="1:16" x14ac:dyDescent="0.2">
      <c r="F103" s="14"/>
      <c r="G103" s="14"/>
      <c r="H103" s="14"/>
      <c r="I103" s="59"/>
      <c r="J103" s="59"/>
      <c r="K103" s="59"/>
    </row>
    <row r="104" spans="1:16" x14ac:dyDescent="0.2">
      <c r="F104" s="14"/>
      <c r="G104" s="14"/>
      <c r="H104" s="14"/>
      <c r="I104" s="5"/>
      <c r="J104" s="5"/>
      <c r="K104" s="5"/>
    </row>
    <row r="105" spans="1:16" x14ac:dyDescent="0.2">
      <c r="F105" s="14"/>
      <c r="G105" s="14"/>
      <c r="H105" s="14"/>
      <c r="I105" s="5"/>
      <c r="J105" s="5"/>
      <c r="K105" s="5"/>
    </row>
    <row r="106" spans="1:16" x14ac:dyDescent="0.2">
      <c r="A106" s="14"/>
      <c r="B106" s="14"/>
      <c r="C106" s="14"/>
      <c r="D106" s="14"/>
      <c r="E106" s="14"/>
      <c r="F106" s="14"/>
      <c r="G106" s="14"/>
      <c r="H106" s="14"/>
      <c r="I106" s="5"/>
      <c r="J106" s="5"/>
      <c r="K106" s="5"/>
    </row>
    <row r="107" spans="1:16" x14ac:dyDescent="0.2">
      <c r="A107" s="14"/>
      <c r="B107" s="14"/>
      <c r="C107" s="14"/>
      <c r="D107" s="14"/>
      <c r="E107" s="14"/>
      <c r="F107" s="14"/>
      <c r="G107" s="14"/>
      <c r="H107" s="14"/>
      <c r="I107" s="5"/>
      <c r="J107" s="5"/>
      <c r="K107" s="5"/>
    </row>
    <row r="108" spans="1:16" x14ac:dyDescent="0.2">
      <c r="A108" s="14"/>
      <c r="B108" s="14"/>
      <c r="C108" s="14"/>
      <c r="D108" s="14"/>
      <c r="E108" s="14"/>
      <c r="F108" s="14"/>
      <c r="G108" s="14"/>
      <c r="H108" s="14"/>
      <c r="I108" s="5"/>
      <c r="J108" s="5"/>
      <c r="K108" s="5"/>
    </row>
    <row r="109" spans="1:16" x14ac:dyDescent="0.2">
      <c r="A109" s="14"/>
      <c r="B109" s="14"/>
      <c r="C109" s="14"/>
      <c r="D109" s="14"/>
      <c r="E109" s="14"/>
      <c r="F109" s="14"/>
      <c r="G109" s="14"/>
      <c r="H109" s="14"/>
      <c r="I109" s="5"/>
      <c r="J109" s="5"/>
      <c r="K109" s="5"/>
    </row>
    <row r="110" spans="1:16" x14ac:dyDescent="0.2">
      <c r="A110" s="14"/>
      <c r="B110" s="14"/>
      <c r="C110" s="14"/>
      <c r="D110" s="14"/>
      <c r="E110" s="14"/>
      <c r="F110" s="14"/>
      <c r="G110" s="14"/>
      <c r="H110" s="14"/>
      <c r="I110" s="5"/>
      <c r="J110" s="5"/>
      <c r="K110" s="5"/>
    </row>
    <row r="111" spans="1:16" x14ac:dyDescent="0.2">
      <c r="A111" s="14"/>
      <c r="B111" s="14"/>
      <c r="C111" s="14"/>
      <c r="D111" s="14"/>
      <c r="E111" s="14"/>
      <c r="F111" s="14"/>
      <c r="G111" s="14"/>
      <c r="H111" s="14"/>
      <c r="I111" s="5"/>
      <c r="J111" s="5"/>
      <c r="K111" s="5"/>
    </row>
    <row r="112" spans="1:16" x14ac:dyDescent="0.2">
      <c r="A112" s="14"/>
      <c r="B112" s="14"/>
      <c r="C112" s="14"/>
      <c r="D112" s="14"/>
      <c r="E112" s="14"/>
      <c r="F112" s="14"/>
      <c r="G112" s="14"/>
      <c r="H112" s="14"/>
      <c r="I112" s="5"/>
      <c r="J112" s="5"/>
      <c r="K112" s="5"/>
    </row>
    <row r="113" spans="1:11" ht="15" x14ac:dyDescent="0.25">
      <c r="A113" s="14"/>
      <c r="B113" s="14"/>
      <c r="C113" s="14"/>
      <c r="D113" s="14"/>
      <c r="E113" s="14"/>
      <c r="F113" s="14"/>
      <c r="G113" s="14"/>
      <c r="H113" s="14"/>
      <c r="I113" s="5"/>
      <c r="J113" s="5"/>
      <c r="K113" s="11"/>
    </row>
    <row r="114" spans="1:11" ht="15" x14ac:dyDescent="0.25">
      <c r="A114" s="14"/>
      <c r="B114" s="14"/>
      <c r="C114" s="14"/>
      <c r="D114" s="14"/>
      <c r="E114" s="14"/>
      <c r="F114" s="14"/>
      <c r="G114" s="14"/>
      <c r="H114" s="14"/>
      <c r="I114" s="5"/>
      <c r="J114" s="5"/>
      <c r="K114" s="11"/>
    </row>
    <row r="115" spans="1:11" ht="15" x14ac:dyDescent="0.25">
      <c r="A115" s="14"/>
      <c r="B115" s="14"/>
      <c r="C115" s="14"/>
      <c r="D115" s="14"/>
      <c r="E115" s="14"/>
      <c r="F115" s="14"/>
      <c r="G115" s="14"/>
      <c r="H115" s="14"/>
      <c r="I115" s="5"/>
      <c r="J115" s="5"/>
      <c r="K115" s="11"/>
    </row>
    <row r="116" spans="1:11" ht="15" x14ac:dyDescent="0.25">
      <c r="A116" s="14"/>
      <c r="B116" s="14"/>
      <c r="C116" s="14"/>
      <c r="D116" s="14"/>
      <c r="E116" s="14"/>
      <c r="F116" s="14"/>
      <c r="G116" s="14"/>
      <c r="H116" s="14"/>
      <c r="I116" s="5"/>
      <c r="J116" s="5"/>
      <c r="K116" s="11"/>
    </row>
    <row r="117" spans="1:11" ht="15" x14ac:dyDescent="0.25">
      <c r="A117" s="14"/>
      <c r="B117" s="14"/>
      <c r="C117" s="14"/>
      <c r="D117" s="14"/>
      <c r="E117" s="14"/>
      <c r="F117" s="14"/>
      <c r="G117" s="14"/>
      <c r="H117" s="14"/>
      <c r="I117" s="5"/>
      <c r="J117" s="5"/>
      <c r="K117" s="11"/>
    </row>
    <row r="118" spans="1:11" ht="15" x14ac:dyDescent="0.25">
      <c r="A118" s="14"/>
      <c r="B118" s="14"/>
      <c r="C118" s="14"/>
      <c r="D118" s="14"/>
      <c r="E118" s="14"/>
      <c r="F118" s="14"/>
      <c r="G118" s="14"/>
      <c r="H118" s="14"/>
      <c r="I118" s="5"/>
      <c r="J118" s="5"/>
      <c r="K118" s="11"/>
    </row>
    <row r="119" spans="1:11" ht="15" x14ac:dyDescent="0.25">
      <c r="A119" s="14"/>
      <c r="B119" s="14"/>
      <c r="C119" s="14"/>
      <c r="D119" s="14"/>
      <c r="E119" s="14"/>
      <c r="F119" s="14"/>
      <c r="G119" s="14"/>
      <c r="H119" s="14"/>
      <c r="I119" s="5"/>
      <c r="J119" s="5"/>
      <c r="K119" s="11"/>
    </row>
    <row r="120" spans="1:11" ht="15" x14ac:dyDescent="0.25">
      <c r="A120" s="14"/>
      <c r="B120" s="14"/>
      <c r="C120" s="14"/>
      <c r="D120" s="14"/>
      <c r="E120" s="14"/>
      <c r="F120" s="14"/>
      <c r="G120" s="14"/>
      <c r="H120" s="14"/>
      <c r="I120" s="5"/>
      <c r="J120" s="5"/>
      <c r="K120" s="11"/>
    </row>
    <row r="121" spans="1:11" ht="15" x14ac:dyDescent="0.25">
      <c r="A121" s="14"/>
      <c r="B121" s="14"/>
      <c r="C121" s="14"/>
      <c r="D121" s="14"/>
      <c r="E121" s="14"/>
      <c r="F121" s="14"/>
      <c r="G121" s="14"/>
      <c r="H121" s="14"/>
      <c r="I121" s="5"/>
      <c r="J121" s="5"/>
      <c r="K121" s="11"/>
    </row>
    <row r="122" spans="1:11" ht="15" x14ac:dyDescent="0.25">
      <c r="A122" s="14"/>
      <c r="B122" s="14"/>
      <c r="C122" s="14"/>
      <c r="D122" s="14"/>
      <c r="E122" s="14"/>
      <c r="F122" s="14"/>
      <c r="G122" s="14"/>
      <c r="H122" s="14"/>
      <c r="I122" s="5"/>
      <c r="J122" s="5"/>
      <c r="K122" s="11"/>
    </row>
    <row r="123" spans="1:11" ht="15" x14ac:dyDescent="0.25">
      <c r="A123" s="14"/>
      <c r="B123" s="14"/>
      <c r="C123" s="14"/>
      <c r="D123" s="14"/>
      <c r="E123" s="14"/>
      <c r="F123" s="14"/>
      <c r="G123" s="14"/>
      <c r="H123" s="14"/>
      <c r="I123" s="5"/>
      <c r="J123" s="5"/>
      <c r="K123" s="11"/>
    </row>
    <row r="124" spans="1:11" ht="15" x14ac:dyDescent="0.25">
      <c r="A124" s="14"/>
      <c r="B124" s="14"/>
      <c r="C124" s="14"/>
      <c r="D124" s="14"/>
      <c r="E124" s="14"/>
      <c r="F124" s="14"/>
      <c r="G124" s="14"/>
      <c r="H124" s="14"/>
      <c r="I124" s="5"/>
      <c r="J124" s="5"/>
      <c r="K124" s="11"/>
    </row>
    <row r="125" spans="1:11" ht="15" x14ac:dyDescent="0.25">
      <c r="A125" s="14"/>
      <c r="B125" s="14"/>
      <c r="C125" s="14"/>
      <c r="D125" s="14"/>
      <c r="E125" s="14"/>
      <c r="F125" s="14"/>
      <c r="G125" s="14"/>
      <c r="H125" s="14"/>
      <c r="I125" s="5"/>
      <c r="J125" s="5"/>
      <c r="K125" s="11"/>
    </row>
    <row r="126" spans="1:11" ht="15" x14ac:dyDescent="0.25">
      <c r="A126" s="14"/>
      <c r="B126" s="14"/>
      <c r="C126" s="14"/>
      <c r="D126" s="14"/>
      <c r="E126" s="14"/>
      <c r="F126" s="14"/>
      <c r="G126" s="14"/>
      <c r="H126" s="14"/>
      <c r="I126" s="5"/>
      <c r="J126" s="5"/>
      <c r="K126" s="11"/>
    </row>
    <row r="127" spans="1:11" ht="15" x14ac:dyDescent="0.25">
      <c r="A127" s="14"/>
      <c r="B127" s="14"/>
      <c r="C127" s="14"/>
      <c r="D127" s="14"/>
      <c r="E127" s="14"/>
      <c r="F127" s="14"/>
      <c r="G127" s="14"/>
      <c r="H127" s="14"/>
      <c r="I127" s="5"/>
      <c r="J127" s="5"/>
      <c r="K127" s="11"/>
    </row>
    <row r="128" spans="1:11" ht="15" x14ac:dyDescent="0.25">
      <c r="A128" s="14"/>
      <c r="B128" s="14"/>
      <c r="C128" s="14"/>
      <c r="D128" s="14"/>
      <c r="E128" s="14"/>
      <c r="F128" s="14"/>
      <c r="G128" s="14"/>
      <c r="H128" s="14"/>
      <c r="I128" s="5"/>
      <c r="J128" s="5"/>
      <c r="K128" s="11"/>
    </row>
    <row r="129" spans="1:11" ht="15" x14ac:dyDescent="0.25">
      <c r="A129" s="14"/>
      <c r="B129" s="14"/>
      <c r="C129" s="14"/>
      <c r="D129" s="14"/>
      <c r="E129" s="14"/>
      <c r="F129" s="14"/>
      <c r="G129" s="14"/>
      <c r="H129" s="14"/>
      <c r="I129" s="5"/>
      <c r="J129" s="5"/>
      <c r="K129" s="11"/>
    </row>
    <row r="130" spans="1:11" ht="15" x14ac:dyDescent="0.25">
      <c r="A130" s="14"/>
      <c r="B130" s="14"/>
      <c r="C130" s="14"/>
      <c r="D130" s="14"/>
      <c r="E130" s="14"/>
      <c r="F130" s="14"/>
      <c r="G130" s="14"/>
      <c r="H130" s="14"/>
      <c r="I130" s="5"/>
      <c r="J130" s="5"/>
      <c r="K130" s="11"/>
    </row>
    <row r="131" spans="1:11" ht="15" x14ac:dyDescent="0.25">
      <c r="A131" s="14"/>
      <c r="B131" s="14"/>
      <c r="C131" s="14"/>
      <c r="D131" s="14"/>
      <c r="E131" s="14"/>
      <c r="F131" s="14"/>
      <c r="G131" s="14"/>
      <c r="H131" s="14"/>
      <c r="I131" s="5"/>
      <c r="J131" s="5"/>
      <c r="K131" s="11"/>
    </row>
    <row r="132" spans="1:11" ht="15" x14ac:dyDescent="0.25">
      <c r="A132" s="14"/>
      <c r="B132" s="14"/>
      <c r="C132" s="14"/>
      <c r="D132" s="14"/>
      <c r="E132" s="14"/>
      <c r="F132" s="14"/>
      <c r="G132" s="14"/>
      <c r="H132" s="14"/>
      <c r="I132" s="5"/>
      <c r="J132" s="5"/>
      <c r="K132" s="11"/>
    </row>
    <row r="133" spans="1:11" ht="15" x14ac:dyDescent="0.25">
      <c r="A133" s="14"/>
      <c r="B133" s="14"/>
      <c r="C133" s="14"/>
      <c r="D133" s="14"/>
      <c r="E133" s="14"/>
      <c r="F133" s="14"/>
      <c r="G133" s="14"/>
      <c r="H133" s="14"/>
      <c r="I133" s="5"/>
      <c r="J133" s="5"/>
      <c r="K133" s="11"/>
    </row>
    <row r="134" spans="1:11" ht="15" x14ac:dyDescent="0.25">
      <c r="A134" s="52"/>
      <c r="C134" s="8"/>
      <c r="D134" s="8"/>
      <c r="E134" s="8"/>
      <c r="F134" s="8"/>
      <c r="G134" s="8"/>
      <c r="H134" s="8"/>
      <c r="I134" s="11"/>
      <c r="J134" s="11"/>
      <c r="K134" s="11"/>
    </row>
    <row r="135" spans="1:11" ht="15" x14ac:dyDescent="0.25">
      <c r="A135" s="1"/>
      <c r="B135" s="1"/>
      <c r="C135" s="53"/>
      <c r="D135" s="53"/>
      <c r="E135" s="53"/>
      <c r="F135" s="53"/>
      <c r="G135" s="53"/>
      <c r="H135" s="53"/>
      <c r="I135" s="6"/>
      <c r="J135" s="6"/>
      <c r="K135" s="6"/>
    </row>
    <row r="136" spans="1:11" ht="15" x14ac:dyDescent="0.25">
      <c r="A136" s="1"/>
      <c r="B136" s="1"/>
      <c r="C136" s="53"/>
      <c r="D136" s="53"/>
      <c r="E136" s="53"/>
      <c r="F136" s="53"/>
      <c r="G136" s="53"/>
      <c r="H136" s="53"/>
      <c r="I136" s="6"/>
      <c r="J136" s="6"/>
      <c r="K136" s="6"/>
    </row>
    <row r="137" spans="1:11" x14ac:dyDescent="0.2">
      <c r="I137" s="49"/>
      <c r="J137" s="49"/>
      <c r="K137" s="49"/>
    </row>
    <row r="138" spans="1:11" x14ac:dyDescent="0.2">
      <c r="I138" s="49"/>
      <c r="J138" s="49"/>
      <c r="K138" s="49"/>
    </row>
    <row r="139" spans="1:11" ht="15" x14ac:dyDescent="0.25">
      <c r="A139" s="1"/>
      <c r="B139" s="1"/>
      <c r="C139" s="1"/>
      <c r="D139" s="1"/>
      <c r="E139" s="1"/>
      <c r="F139" s="1"/>
      <c r="G139" s="1"/>
      <c r="H139" s="1"/>
      <c r="I139" s="6"/>
      <c r="J139" s="6"/>
      <c r="K139" s="6"/>
    </row>
    <row r="140" spans="1:11" x14ac:dyDescent="0.2">
      <c r="I140" s="49"/>
      <c r="J140" s="49"/>
      <c r="K140" s="49"/>
    </row>
    <row r="141" spans="1:11" x14ac:dyDescent="0.2">
      <c r="I141" s="49"/>
      <c r="J141" s="49"/>
      <c r="K141" s="49"/>
    </row>
    <row r="142" spans="1:11" x14ac:dyDescent="0.2">
      <c r="I142" s="49"/>
      <c r="J142" s="49"/>
      <c r="K142" s="49"/>
    </row>
    <row r="143" spans="1:11" x14ac:dyDescent="0.2">
      <c r="I143" s="49"/>
      <c r="J143" s="49"/>
      <c r="K143" s="49"/>
    </row>
    <row r="144" spans="1:11" x14ac:dyDescent="0.2">
      <c r="I144" s="49"/>
      <c r="J144" s="49"/>
      <c r="K144" s="49"/>
    </row>
    <row r="145" spans="1:11" x14ac:dyDescent="0.2">
      <c r="C145" s="8"/>
      <c r="D145" s="8"/>
      <c r="E145" s="8"/>
      <c r="F145" s="8"/>
      <c r="G145" s="8"/>
      <c r="H145" s="8"/>
      <c r="I145" s="49"/>
      <c r="J145" s="49"/>
      <c r="K145" s="49"/>
    </row>
    <row r="146" spans="1:11" x14ac:dyDescent="0.2">
      <c r="I146" s="5"/>
      <c r="J146" s="5"/>
      <c r="K146" s="5"/>
    </row>
    <row r="147" spans="1:11" x14ac:dyDescent="0.2">
      <c r="A147" s="14"/>
      <c r="B147" s="14"/>
      <c r="C147" s="14"/>
      <c r="D147" s="14"/>
      <c r="E147" s="14"/>
      <c r="F147" s="14"/>
      <c r="G147" s="14"/>
      <c r="H147" s="14"/>
      <c r="I147" s="59"/>
      <c r="J147" s="59"/>
      <c r="K147" s="59"/>
    </row>
    <row r="148" spans="1:11" x14ac:dyDescent="0.2">
      <c r="A148" s="14"/>
      <c r="B148" s="14"/>
      <c r="C148" s="14"/>
      <c r="D148" s="14"/>
      <c r="E148" s="14"/>
      <c r="F148" s="14"/>
      <c r="G148" s="14"/>
      <c r="H148" s="14"/>
      <c r="I148" s="59"/>
      <c r="J148" s="59"/>
      <c r="K148" s="59"/>
    </row>
    <row r="149" spans="1:11" x14ac:dyDescent="0.2">
      <c r="A149" s="14"/>
      <c r="B149" s="14"/>
      <c r="C149" s="14"/>
      <c r="D149" s="14"/>
      <c r="E149" s="14"/>
      <c r="F149" s="14"/>
      <c r="G149" s="14"/>
      <c r="H149" s="14"/>
      <c r="I149" s="59"/>
      <c r="J149" s="59"/>
      <c r="K149" s="59"/>
    </row>
    <row r="150" spans="1:11" x14ac:dyDescent="0.2">
      <c r="A150" s="14"/>
      <c r="B150" s="14"/>
      <c r="C150" s="14"/>
      <c r="D150" s="14"/>
      <c r="E150" s="14"/>
      <c r="F150" s="14"/>
      <c r="G150" s="14"/>
      <c r="H150" s="14"/>
      <c r="I150" s="59"/>
      <c r="J150" s="59"/>
      <c r="K150" s="59"/>
    </row>
    <row r="151" spans="1:11" x14ac:dyDescent="0.2">
      <c r="A151" s="14"/>
      <c r="B151" s="14"/>
      <c r="C151" s="14"/>
      <c r="D151" s="14"/>
      <c r="E151" s="14"/>
      <c r="F151" s="14"/>
      <c r="G151" s="14"/>
      <c r="H151" s="14"/>
      <c r="I151" s="59"/>
      <c r="J151" s="59"/>
      <c r="K151" s="59"/>
    </row>
    <row r="152" spans="1:11" x14ac:dyDescent="0.2">
      <c r="A152" s="14"/>
      <c r="B152" s="14"/>
      <c r="C152" s="14"/>
      <c r="D152" s="14"/>
      <c r="E152" s="14"/>
      <c r="F152" s="14"/>
      <c r="G152" s="14"/>
      <c r="H152" s="14"/>
      <c r="I152" s="59"/>
      <c r="J152" s="59"/>
      <c r="K152" s="59"/>
    </row>
    <row r="153" spans="1:11" x14ac:dyDescent="0.2">
      <c r="A153" s="14"/>
      <c r="B153" s="14"/>
      <c r="C153" s="14"/>
      <c r="D153" s="14"/>
      <c r="E153" s="14"/>
      <c r="F153" s="14"/>
      <c r="G153" s="14"/>
      <c r="H153" s="14"/>
      <c r="I153" s="59"/>
      <c r="J153" s="59"/>
      <c r="K153" s="59"/>
    </row>
    <row r="154" spans="1:11" x14ac:dyDescent="0.2">
      <c r="A154" s="14"/>
      <c r="B154" s="14"/>
      <c r="C154" s="14"/>
      <c r="D154" s="14"/>
      <c r="E154" s="14"/>
      <c r="F154" s="14"/>
      <c r="G154" s="14"/>
      <c r="H154" s="14"/>
      <c r="I154" s="5"/>
      <c r="J154" s="5"/>
      <c r="K154" s="5"/>
    </row>
    <row r="155" spans="1:11" x14ac:dyDescent="0.2">
      <c r="A155" s="14"/>
      <c r="B155" s="14"/>
      <c r="C155" s="14"/>
      <c r="D155" s="14"/>
      <c r="E155" s="14"/>
      <c r="F155" s="14"/>
      <c r="G155" s="14"/>
      <c r="H155" s="14"/>
      <c r="I155" s="5"/>
      <c r="J155" s="5"/>
      <c r="K155" s="5"/>
    </row>
    <row r="156" spans="1:11" x14ac:dyDescent="0.2">
      <c r="I156" s="5"/>
      <c r="J156" s="5"/>
      <c r="K156" s="5"/>
    </row>
    <row r="157" spans="1:11" x14ac:dyDescent="0.2">
      <c r="I157" s="5"/>
      <c r="J157" s="5"/>
    </row>
    <row r="158" spans="1:11" x14ac:dyDescent="0.2">
      <c r="I158" s="5"/>
      <c r="J158" s="5"/>
    </row>
    <row r="159" spans="1:11" x14ac:dyDescent="0.2">
      <c r="I159" s="5"/>
      <c r="J159" s="5"/>
    </row>
    <row r="160" spans="1:11" x14ac:dyDescent="0.2">
      <c r="I160" s="5"/>
      <c r="J160" s="5"/>
    </row>
    <row r="161" spans="9:10" x14ac:dyDescent="0.2">
      <c r="I161" s="5"/>
      <c r="J161" s="5"/>
    </row>
    <row r="162" spans="9:10" x14ac:dyDescent="0.2">
      <c r="I162" s="5"/>
      <c r="J162" s="5"/>
    </row>
    <row r="163" spans="9:10" x14ac:dyDescent="0.2">
      <c r="I163" s="5"/>
      <c r="J163" s="5"/>
    </row>
  </sheetData>
  <mergeCells count="1">
    <mergeCell ref="A5:C5"/>
  </mergeCells>
  <phoneticPr fontId="0" type="noConversion"/>
  <printOptions horizontalCentered="1"/>
  <pageMargins left="0" right="0" top="0.94488188976377963" bottom="0" header="0.39370078740157483" footer="0"/>
  <pageSetup paperSize="9" scale="59" orientation="portrait" r:id="rId1"/>
  <headerFooter alignWithMargins="0">
    <oddHeader>&amp;CBUREAU OF THE TREASURY
Statistical Data Analysis Division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R152"/>
  <sheetViews>
    <sheetView zoomScaleNormal="100" workbookViewId="0">
      <pane xSplit="3" ySplit="7" topLeftCell="D8" activePane="bottomRight" state="frozen"/>
      <selection activeCell="N112" sqref="N112"/>
      <selection pane="topRight" activeCell="N112" sqref="N112"/>
      <selection pane="bottomLeft" activeCell="N112" sqref="N112"/>
      <selection pane="bottomRight" activeCell="P59" sqref="P59"/>
    </sheetView>
  </sheetViews>
  <sheetFormatPr defaultColWidth="13.85546875" defaultRowHeight="14.25" x14ac:dyDescent="0.2"/>
  <cols>
    <col min="1" max="1" width="0.85546875" style="2" customWidth="1"/>
    <col min="2" max="2" width="0.7109375" style="2" customWidth="1"/>
    <col min="3" max="3" width="37.140625" style="2" customWidth="1"/>
    <col min="4" max="16" width="10.42578125" style="2" customWidth="1"/>
    <col min="17" max="16384" width="13.85546875" style="2"/>
  </cols>
  <sheetData>
    <row r="1" spans="1:18" ht="15" x14ac:dyDescent="0.25">
      <c r="A1" s="1" t="s">
        <v>93</v>
      </c>
      <c r="I1" s="5"/>
      <c r="J1" s="5"/>
    </row>
    <row r="2" spans="1:18" ht="15" x14ac:dyDescent="0.25">
      <c r="A2" s="1" t="s">
        <v>152</v>
      </c>
      <c r="I2" s="5"/>
      <c r="J2" s="5"/>
    </row>
    <row r="3" spans="1:18" x14ac:dyDescent="0.2">
      <c r="A3" s="2" t="s">
        <v>6</v>
      </c>
      <c r="I3" s="5"/>
      <c r="J3" s="5"/>
    </row>
    <row r="4" spans="1:18" x14ac:dyDescent="0.2">
      <c r="I4" s="5"/>
      <c r="J4" s="5"/>
    </row>
    <row r="5" spans="1:18" ht="22.5" customHeight="1" thickBot="1" x14ac:dyDescent="0.25">
      <c r="A5" s="102" t="s">
        <v>119</v>
      </c>
      <c r="B5" s="103"/>
      <c r="C5" s="104"/>
      <c r="D5" s="62" t="s">
        <v>25</v>
      </c>
      <c r="E5" s="45" t="s">
        <v>26</v>
      </c>
      <c r="F5" s="45" t="s">
        <v>27</v>
      </c>
      <c r="G5" s="45" t="s">
        <v>82</v>
      </c>
      <c r="H5" s="45" t="s">
        <v>0</v>
      </c>
      <c r="I5" s="45" t="s">
        <v>96</v>
      </c>
      <c r="J5" s="45" t="s">
        <v>97</v>
      </c>
      <c r="K5" s="45" t="s">
        <v>94</v>
      </c>
      <c r="L5" s="45" t="s">
        <v>28</v>
      </c>
      <c r="M5" s="45" t="s">
        <v>29</v>
      </c>
      <c r="N5" s="45" t="s">
        <v>30</v>
      </c>
      <c r="O5" s="45" t="s">
        <v>31</v>
      </c>
      <c r="P5" s="46" t="s">
        <v>38</v>
      </c>
    </row>
    <row r="6" spans="1:18" s="14" customFormat="1" ht="15" thickTop="1" x14ac:dyDescent="0.2">
      <c r="A6" s="2"/>
      <c r="B6" s="2"/>
      <c r="C6" s="2"/>
      <c r="D6" s="5"/>
      <c r="E6" s="5"/>
      <c r="F6" s="5"/>
      <c r="G6" s="5"/>
      <c r="H6" s="5"/>
      <c r="I6" s="5"/>
      <c r="J6" s="5"/>
      <c r="K6" s="2"/>
      <c r="L6" s="5"/>
      <c r="M6" s="5"/>
      <c r="N6" s="5"/>
      <c r="O6" s="5"/>
      <c r="P6" s="5"/>
    </row>
    <row r="7" spans="1:18" s="14" customFormat="1" ht="15" x14ac:dyDescent="0.25">
      <c r="A7" s="1" t="s">
        <v>87</v>
      </c>
      <c r="B7" s="2"/>
      <c r="C7" s="8"/>
      <c r="D7" s="11">
        <f>D9+D59</f>
        <v>128221.196</v>
      </c>
      <c r="E7" s="11">
        <f t="shared" ref="E7:P7" si="0">E9+E59</f>
        <v>249573.163</v>
      </c>
      <c r="F7" s="11">
        <f t="shared" si="0"/>
        <v>119415.37500000001</v>
      </c>
      <c r="G7" s="11">
        <f t="shared" si="0"/>
        <v>88117.242000000013</v>
      </c>
      <c r="H7" s="11">
        <f t="shared" si="0"/>
        <v>126820.44199999998</v>
      </c>
      <c r="I7" s="11">
        <f t="shared" si="0"/>
        <v>89032.3</v>
      </c>
      <c r="J7" s="11">
        <f t="shared" si="0"/>
        <v>129152.739</v>
      </c>
      <c r="K7" s="11">
        <f t="shared" si="0"/>
        <v>235062.52600000001</v>
      </c>
      <c r="L7" s="11">
        <f t="shared" si="0"/>
        <v>109461.251</v>
      </c>
      <c r="M7" s="11">
        <f t="shared" si="0"/>
        <v>113292</v>
      </c>
      <c r="N7" s="11">
        <f t="shared" si="0"/>
        <v>95433.251000000018</v>
      </c>
      <c r="O7" s="11">
        <f t="shared" si="0"/>
        <v>86589.573000000019</v>
      </c>
      <c r="P7" s="11">
        <f t="shared" si="0"/>
        <v>1570171.058</v>
      </c>
      <c r="Q7" s="9"/>
      <c r="R7" s="59"/>
    </row>
    <row r="8" spans="1:18" s="14" customFormat="1" x14ac:dyDescent="0.2">
      <c r="A8" s="2"/>
      <c r="B8" s="2"/>
      <c r="C8" s="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8" ht="15" x14ac:dyDescent="0.25">
      <c r="A9" s="1" t="s">
        <v>55</v>
      </c>
      <c r="D9" s="6">
        <f>D12+D17+D43+D55</f>
        <v>128221.196</v>
      </c>
      <c r="E9" s="6">
        <f t="shared" ref="E9:P9" si="1">E12+E17+E43+E55</f>
        <v>249573.163</v>
      </c>
      <c r="F9" s="6">
        <f t="shared" si="1"/>
        <v>119415.37500000001</v>
      </c>
      <c r="G9" s="6">
        <f t="shared" si="1"/>
        <v>88117.242000000013</v>
      </c>
      <c r="H9" s="6">
        <f t="shared" si="1"/>
        <v>126820.44199999998</v>
      </c>
      <c r="I9" s="6">
        <f t="shared" si="1"/>
        <v>89032.3</v>
      </c>
      <c r="J9" s="6">
        <f t="shared" si="1"/>
        <v>129152.739</v>
      </c>
      <c r="K9" s="6">
        <f t="shared" si="1"/>
        <v>235062.52600000001</v>
      </c>
      <c r="L9" s="6">
        <f t="shared" si="1"/>
        <v>109461.251</v>
      </c>
      <c r="M9" s="6">
        <f t="shared" si="1"/>
        <v>113292</v>
      </c>
      <c r="N9" s="6">
        <f t="shared" si="1"/>
        <v>95433.251000000018</v>
      </c>
      <c r="O9" s="6">
        <f t="shared" si="1"/>
        <v>86589.573000000019</v>
      </c>
      <c r="P9" s="6">
        <f t="shared" si="1"/>
        <v>1570171.058</v>
      </c>
      <c r="Q9" s="58"/>
      <c r="R9" s="5"/>
    </row>
    <row r="10" spans="1:18" ht="15" x14ac:dyDescent="0.25">
      <c r="A10" s="1"/>
      <c r="C10" s="1" t="s">
        <v>88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58"/>
      <c r="R10" s="5"/>
    </row>
    <row r="11" spans="1:18" ht="6.75" customHeight="1" x14ac:dyDescent="0.2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8" ht="15" x14ac:dyDescent="0.25">
      <c r="B12" s="1" t="s">
        <v>56</v>
      </c>
      <c r="D12" s="6">
        <f>D13+D14+D15</f>
        <v>116434.4</v>
      </c>
      <c r="E12" s="6">
        <f t="shared" ref="E12:O12" si="2">E13+E14+E15</f>
        <v>99488.6</v>
      </c>
      <c r="F12" s="6">
        <f t="shared" si="2"/>
        <v>81718.200000000012</v>
      </c>
      <c r="G12" s="6">
        <f t="shared" si="2"/>
        <v>63430.600000000006</v>
      </c>
      <c r="H12" s="6">
        <f t="shared" si="2"/>
        <v>114283.79999999999</v>
      </c>
      <c r="I12" s="6">
        <f t="shared" si="2"/>
        <v>72545.2</v>
      </c>
      <c r="J12" s="6">
        <f t="shared" si="2"/>
        <v>106173.4</v>
      </c>
      <c r="K12" s="6">
        <f t="shared" si="2"/>
        <v>152226.40000000002</v>
      </c>
      <c r="L12" s="6">
        <f t="shared" si="2"/>
        <v>92998.399999999994</v>
      </c>
      <c r="M12" s="6">
        <f t="shared" si="2"/>
        <v>92750.7</v>
      </c>
      <c r="N12" s="6">
        <f t="shared" si="2"/>
        <v>77752.600000000006</v>
      </c>
      <c r="O12" s="6">
        <f t="shared" si="2"/>
        <v>78509.700000000012</v>
      </c>
      <c r="P12" s="6">
        <f>P13+P14+P15</f>
        <v>1148312</v>
      </c>
      <c r="Q12" s="58"/>
      <c r="R12" s="6"/>
    </row>
    <row r="13" spans="1:18" x14ac:dyDescent="0.2">
      <c r="B13" s="8"/>
      <c r="C13" s="50" t="s">
        <v>3</v>
      </c>
      <c r="D13" s="5">
        <v>55702.3</v>
      </c>
      <c r="E13" s="5">
        <v>37289.699999999997</v>
      </c>
      <c r="F13" s="5">
        <v>36824.800000000003</v>
      </c>
      <c r="G13" s="5">
        <v>47697.5</v>
      </c>
      <c r="H13" s="5">
        <v>55843.9</v>
      </c>
      <c r="I13" s="5">
        <v>32349</v>
      </c>
      <c r="J13" s="5">
        <v>61312.2</v>
      </c>
      <c r="K13" s="5">
        <v>58135.5</v>
      </c>
      <c r="L13" s="5">
        <v>23144.6</v>
      </c>
      <c r="M13" s="5">
        <v>64776.5</v>
      </c>
      <c r="N13" s="5">
        <v>39173.5</v>
      </c>
      <c r="O13" s="5">
        <v>30173.9</v>
      </c>
      <c r="P13" s="5">
        <f>SUM(D13:O13)</f>
        <v>542423.39999999991</v>
      </c>
      <c r="R13" s="60"/>
    </row>
    <row r="14" spans="1:18" x14ac:dyDescent="0.2">
      <c r="B14" s="8"/>
      <c r="C14" s="50" t="s">
        <v>4</v>
      </c>
      <c r="D14" s="5">
        <v>28230</v>
      </c>
      <c r="E14" s="5">
        <v>7053.8</v>
      </c>
      <c r="F14" s="5">
        <v>32874.400000000001</v>
      </c>
      <c r="G14" s="5">
        <v>5445.9</v>
      </c>
      <c r="H14" s="5">
        <v>12205.5</v>
      </c>
      <c r="I14" s="5">
        <v>30004.9</v>
      </c>
      <c r="J14" s="5">
        <v>11198.6</v>
      </c>
      <c r="K14" s="5">
        <v>6288.8</v>
      </c>
      <c r="L14" s="5">
        <v>34891.199999999997</v>
      </c>
      <c r="M14" s="5">
        <v>2992.7</v>
      </c>
      <c r="N14" s="5">
        <v>6552.4</v>
      </c>
      <c r="O14" s="5">
        <v>32583.7</v>
      </c>
      <c r="P14" s="5">
        <f t="shared" ref="P14:P15" si="3">SUM(D14:O14)</f>
        <v>210321.9</v>
      </c>
    </row>
    <row r="15" spans="1:18" x14ac:dyDescent="0.2">
      <c r="B15" s="8"/>
      <c r="C15" s="50" t="s">
        <v>5</v>
      </c>
      <c r="D15" s="5">
        <v>32502.1</v>
      </c>
      <c r="E15" s="5">
        <v>55145.1</v>
      </c>
      <c r="F15" s="5">
        <v>12019</v>
      </c>
      <c r="G15" s="5">
        <v>10287.200000000001</v>
      </c>
      <c r="H15" s="5">
        <v>46234.400000000001</v>
      </c>
      <c r="I15" s="5">
        <v>10191.299999999999</v>
      </c>
      <c r="J15" s="5">
        <v>33662.6</v>
      </c>
      <c r="K15" s="5">
        <v>87802.1</v>
      </c>
      <c r="L15" s="5">
        <v>34962.6</v>
      </c>
      <c r="M15" s="5">
        <v>24981.5</v>
      </c>
      <c r="N15" s="5">
        <v>32026.7</v>
      </c>
      <c r="O15" s="5">
        <v>15752.1</v>
      </c>
      <c r="P15" s="5">
        <f t="shared" si="3"/>
        <v>395566.69999999995</v>
      </c>
    </row>
    <row r="16" spans="1:18" x14ac:dyDescent="0.2">
      <c r="B16" s="8"/>
      <c r="C16" s="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8" ht="15" x14ac:dyDescent="0.25">
      <c r="B17" s="1" t="s">
        <v>57</v>
      </c>
      <c r="D17" s="6">
        <f>D18+D22+D25+D29+D33+D38</f>
        <v>1948</v>
      </c>
      <c r="E17" s="6">
        <f t="shared" ref="E17:O17" si="4">E18+E22+E25+E29+E33+E38</f>
        <v>0</v>
      </c>
      <c r="F17" s="6">
        <f t="shared" si="4"/>
        <v>0</v>
      </c>
      <c r="G17" s="6">
        <f t="shared" si="4"/>
        <v>0</v>
      </c>
      <c r="H17" s="6">
        <f t="shared" si="4"/>
        <v>0</v>
      </c>
      <c r="I17" s="6">
        <f t="shared" si="4"/>
        <v>0</v>
      </c>
      <c r="J17" s="6">
        <f t="shared" si="4"/>
        <v>0</v>
      </c>
      <c r="K17" s="6">
        <f t="shared" si="4"/>
        <v>4424.9000000000005</v>
      </c>
      <c r="L17" s="6">
        <f t="shared" si="4"/>
        <v>16070.599999999999</v>
      </c>
      <c r="M17" s="6">
        <f t="shared" si="4"/>
        <v>20229.3</v>
      </c>
      <c r="N17" s="6">
        <f t="shared" si="4"/>
        <v>17450.599999999999</v>
      </c>
      <c r="O17" s="6">
        <f t="shared" si="4"/>
        <v>7645</v>
      </c>
      <c r="P17" s="6">
        <f>P18+P22+P25+P29+P33+P38</f>
        <v>67768.399999999994</v>
      </c>
      <c r="Q17" s="5"/>
      <c r="R17" s="5"/>
    </row>
    <row r="18" spans="2:18" s="1" customFormat="1" ht="15" x14ac:dyDescent="0.25">
      <c r="B18" s="53"/>
      <c r="C18" s="10" t="s">
        <v>20</v>
      </c>
      <c r="D18" s="11">
        <f>SUM(D19:D21)</f>
        <v>1948</v>
      </c>
      <c r="E18" s="11">
        <f t="shared" ref="E18" si="5">SUM(E19:E21)</f>
        <v>0</v>
      </c>
      <c r="F18" s="11">
        <f t="shared" ref="F18" si="6">SUM(F19:F21)</f>
        <v>0</v>
      </c>
      <c r="G18" s="11">
        <f t="shared" ref="G18" si="7">SUM(G19:G21)</f>
        <v>0</v>
      </c>
      <c r="H18" s="11">
        <f t="shared" ref="H18" si="8">SUM(H19:H21)</f>
        <v>0</v>
      </c>
      <c r="I18" s="11">
        <f t="shared" ref="I18" si="9">SUM(I19:I21)</f>
        <v>0</v>
      </c>
      <c r="J18" s="11">
        <f t="shared" ref="J18" si="10">SUM(J19:J21)</f>
        <v>0</v>
      </c>
      <c r="K18" s="11">
        <f t="shared" ref="K18" si="11">SUM(K19:K21)</f>
        <v>0</v>
      </c>
      <c r="L18" s="11">
        <f t="shared" ref="L18" si="12">SUM(L19:L21)</f>
        <v>0</v>
      </c>
      <c r="M18" s="11">
        <f t="shared" ref="M18" si="13">SUM(M19:M21)</f>
        <v>0</v>
      </c>
      <c r="N18" s="11">
        <f t="shared" ref="N18" si="14">SUM(N19:N21)</f>
        <v>0</v>
      </c>
      <c r="O18" s="11">
        <f t="shared" ref="O18" si="15">SUM(O19:O21)</f>
        <v>7210.5</v>
      </c>
      <c r="P18" s="11">
        <f>SUM(P19:P21)</f>
        <v>9158.5</v>
      </c>
      <c r="Q18" s="13"/>
      <c r="R18" s="13"/>
    </row>
    <row r="19" spans="2:18" x14ac:dyDescent="0.2">
      <c r="B19" s="8"/>
      <c r="C19" s="7" t="s">
        <v>33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7000</v>
      </c>
      <c r="P19" s="5">
        <f>SUM(D19:O19)</f>
        <v>7000</v>
      </c>
      <c r="Q19" s="5"/>
    </row>
    <row r="20" spans="2:18" x14ac:dyDescent="0.2">
      <c r="B20" s="8"/>
      <c r="C20" s="7" t="s">
        <v>44</v>
      </c>
      <c r="D20" s="5">
        <v>1703.5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201</v>
      </c>
      <c r="P20" s="5">
        <f t="shared" ref="P20:P21" si="16">SUM(D20:O20)</f>
        <v>1904.5</v>
      </c>
    </row>
    <row r="21" spans="2:18" x14ac:dyDescent="0.2">
      <c r="B21" s="8"/>
      <c r="C21" s="7" t="s">
        <v>45</v>
      </c>
      <c r="D21" s="5">
        <v>244.5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9.5</v>
      </c>
      <c r="P21" s="5">
        <f t="shared" si="16"/>
        <v>254</v>
      </c>
    </row>
    <row r="22" spans="2:18" s="1" customFormat="1" ht="15" x14ac:dyDescent="0.25">
      <c r="B22" s="53"/>
      <c r="C22" s="10" t="s">
        <v>9</v>
      </c>
      <c r="D22" s="11">
        <f>SUM(D23:D24)</f>
        <v>0</v>
      </c>
      <c r="E22" s="11">
        <f t="shared" ref="E22:O22" si="17">SUM(E23:E24)</f>
        <v>0</v>
      </c>
      <c r="F22" s="11">
        <f t="shared" si="17"/>
        <v>0</v>
      </c>
      <c r="G22" s="11">
        <f t="shared" si="17"/>
        <v>0</v>
      </c>
      <c r="H22" s="11">
        <f t="shared" si="17"/>
        <v>0</v>
      </c>
      <c r="I22" s="11">
        <f t="shared" si="17"/>
        <v>0</v>
      </c>
      <c r="J22" s="11">
        <f t="shared" si="17"/>
        <v>0</v>
      </c>
      <c r="K22" s="11">
        <f t="shared" si="17"/>
        <v>0</v>
      </c>
      <c r="L22" s="11">
        <f t="shared" si="17"/>
        <v>0</v>
      </c>
      <c r="M22" s="11">
        <f t="shared" si="17"/>
        <v>2329.1999999999998</v>
      </c>
      <c r="N22" s="11">
        <f t="shared" si="17"/>
        <v>0</v>
      </c>
      <c r="O22" s="11">
        <f t="shared" si="17"/>
        <v>0</v>
      </c>
      <c r="P22" s="11">
        <f>SUM(P23:P24)</f>
        <v>2329.1999999999998</v>
      </c>
      <c r="Q22" s="13"/>
    </row>
    <row r="23" spans="2:18" x14ac:dyDescent="0.2">
      <c r="B23" s="8"/>
      <c r="C23" s="7" t="s">
        <v>44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500</v>
      </c>
      <c r="N23" s="5">
        <v>0</v>
      </c>
      <c r="O23" s="5">
        <v>0</v>
      </c>
      <c r="P23" s="5">
        <f>SUM(D23:O23)</f>
        <v>500</v>
      </c>
    </row>
    <row r="24" spans="2:18" x14ac:dyDescent="0.2">
      <c r="B24" s="8"/>
      <c r="C24" s="7" t="s">
        <v>45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1829.2</v>
      </c>
      <c r="N24" s="5">
        <v>0</v>
      </c>
      <c r="O24" s="5">
        <v>0</v>
      </c>
      <c r="P24" s="5">
        <f>SUM(D24:O24)</f>
        <v>1829.2</v>
      </c>
    </row>
    <row r="25" spans="2:18" s="1" customFormat="1" ht="15" x14ac:dyDescent="0.25">
      <c r="B25" s="53"/>
      <c r="C25" s="10" t="s">
        <v>10</v>
      </c>
      <c r="D25" s="11">
        <f>SUM(D26:D28)</f>
        <v>0</v>
      </c>
      <c r="E25" s="11">
        <f t="shared" ref="E25" si="18">SUM(E26:E28)</f>
        <v>0</v>
      </c>
      <c r="F25" s="11">
        <f t="shared" ref="F25" si="19">SUM(F26:F28)</f>
        <v>0</v>
      </c>
      <c r="G25" s="11">
        <f t="shared" ref="G25" si="20">SUM(G26:G28)</f>
        <v>0</v>
      </c>
      <c r="H25" s="11">
        <f t="shared" ref="H25" si="21">SUM(H26:H28)</f>
        <v>0</v>
      </c>
      <c r="I25" s="11">
        <f t="shared" ref="I25" si="22">SUM(I26:I28)</f>
        <v>0</v>
      </c>
      <c r="J25" s="11">
        <f t="shared" ref="J25" si="23">SUM(J26:J28)</f>
        <v>0</v>
      </c>
      <c r="K25" s="11">
        <f t="shared" ref="K25" si="24">SUM(K26:K28)</f>
        <v>0</v>
      </c>
      <c r="L25" s="11">
        <f t="shared" ref="L25" si="25">SUM(L26:L28)</f>
        <v>6609.4</v>
      </c>
      <c r="M25" s="11">
        <f t="shared" ref="M25" si="26">SUM(M26:M28)</f>
        <v>8317.9000000000015</v>
      </c>
      <c r="N25" s="11">
        <f t="shared" ref="N25" si="27">SUM(N26:N28)</f>
        <v>6158.4000000000005</v>
      </c>
      <c r="O25" s="11">
        <f t="shared" ref="O25" si="28">SUM(O26:O28)</f>
        <v>14.5</v>
      </c>
      <c r="P25" s="11">
        <f>SUM(P26:P28)</f>
        <v>21100.2</v>
      </c>
      <c r="Q25" s="13"/>
    </row>
    <row r="26" spans="2:18" x14ac:dyDescent="0.2">
      <c r="B26" s="8"/>
      <c r="C26" s="7" t="s">
        <v>33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7000</v>
      </c>
      <c r="N26" s="5">
        <v>5700</v>
      </c>
      <c r="O26" s="5">
        <v>0</v>
      </c>
      <c r="P26" s="5">
        <f>SUM(D26:O26)</f>
        <v>12700</v>
      </c>
    </row>
    <row r="27" spans="2:18" x14ac:dyDescent="0.2">
      <c r="B27" s="8"/>
      <c r="C27" s="7" t="s">
        <v>44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6609.4</v>
      </c>
      <c r="M27" s="5">
        <v>1311.7</v>
      </c>
      <c r="N27" s="5">
        <v>10.8</v>
      </c>
      <c r="O27" s="5">
        <v>0</v>
      </c>
      <c r="P27" s="5">
        <f t="shared" ref="P27:P28" si="29">SUM(D27:O27)</f>
        <v>7931.9</v>
      </c>
    </row>
    <row r="28" spans="2:18" x14ac:dyDescent="0.2">
      <c r="B28" s="8"/>
      <c r="C28" s="7" t="s">
        <v>45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6.2</v>
      </c>
      <c r="N28" s="5">
        <v>447.6</v>
      </c>
      <c r="O28" s="5">
        <v>14.5</v>
      </c>
      <c r="P28" s="5">
        <f t="shared" si="29"/>
        <v>468.3</v>
      </c>
    </row>
    <row r="29" spans="2:18" s="1" customFormat="1" ht="15" x14ac:dyDescent="0.25">
      <c r="B29" s="53"/>
      <c r="C29" s="10" t="s">
        <v>11</v>
      </c>
      <c r="D29" s="11">
        <f>SUM(D30:D32)</f>
        <v>0</v>
      </c>
      <c r="E29" s="11">
        <f t="shared" ref="E29" si="30">SUM(E30:E32)</f>
        <v>0</v>
      </c>
      <c r="F29" s="11">
        <f t="shared" ref="F29" si="31">SUM(F30:F32)</f>
        <v>0</v>
      </c>
      <c r="G29" s="11">
        <f t="shared" ref="G29" si="32">SUM(G30:G32)</f>
        <v>0</v>
      </c>
      <c r="H29" s="11">
        <f t="shared" ref="H29" si="33">SUM(H30:H32)</f>
        <v>0</v>
      </c>
      <c r="I29" s="11">
        <f t="shared" ref="I29" si="34">SUM(I30:I32)</f>
        <v>0</v>
      </c>
      <c r="J29" s="11">
        <f t="shared" ref="J29" si="35">SUM(J30:J32)</f>
        <v>0</v>
      </c>
      <c r="K29" s="11">
        <f t="shared" ref="K29" si="36">SUM(K30:K32)</f>
        <v>4424.9000000000005</v>
      </c>
      <c r="L29" s="11">
        <f t="shared" ref="L29" si="37">SUM(L30:L32)</f>
        <v>1527.2</v>
      </c>
      <c r="M29" s="11">
        <f t="shared" ref="M29" si="38">SUM(M30:M32)</f>
        <v>8641.5999999999985</v>
      </c>
      <c r="N29" s="11">
        <f t="shared" ref="N29" si="39">SUM(N30:N32)</f>
        <v>122.5</v>
      </c>
      <c r="O29" s="11">
        <f t="shared" ref="O29" si="40">SUM(O30:O32)</f>
        <v>24.799999999999997</v>
      </c>
      <c r="P29" s="11">
        <f>SUM(P30:P32)</f>
        <v>14741</v>
      </c>
      <c r="Q29" s="13"/>
    </row>
    <row r="30" spans="2:18" x14ac:dyDescent="0.2">
      <c r="B30" s="8"/>
      <c r="C30" s="7" t="s">
        <v>33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3630</v>
      </c>
      <c r="L30" s="5">
        <v>0</v>
      </c>
      <c r="M30" s="5">
        <v>7000</v>
      </c>
      <c r="N30" s="5">
        <v>0</v>
      </c>
      <c r="O30" s="5">
        <v>0</v>
      </c>
      <c r="P30" s="5">
        <f>SUM(D30:O30)</f>
        <v>10630</v>
      </c>
    </row>
    <row r="31" spans="2:18" x14ac:dyDescent="0.2">
      <c r="B31" s="8"/>
      <c r="C31" s="7" t="s">
        <v>44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42.8</v>
      </c>
      <c r="L31" s="5">
        <v>1425.7</v>
      </c>
      <c r="M31" s="5">
        <v>1615.8</v>
      </c>
      <c r="N31" s="5">
        <v>0</v>
      </c>
      <c r="O31" s="5">
        <v>3.4</v>
      </c>
      <c r="P31" s="5">
        <f t="shared" ref="P31:P32" si="41">SUM(D31:O31)</f>
        <v>3087.7000000000003</v>
      </c>
    </row>
    <row r="32" spans="2:18" x14ac:dyDescent="0.2">
      <c r="B32" s="8"/>
      <c r="C32" s="7" t="s">
        <v>45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752.1</v>
      </c>
      <c r="L32" s="5">
        <v>101.5</v>
      </c>
      <c r="M32" s="5">
        <v>25.8</v>
      </c>
      <c r="N32" s="5">
        <v>122.5</v>
      </c>
      <c r="O32" s="5">
        <v>21.4</v>
      </c>
      <c r="P32" s="5">
        <f t="shared" si="41"/>
        <v>1023.3</v>
      </c>
    </row>
    <row r="33" spans="1:18" s="1" customFormat="1" ht="15" x14ac:dyDescent="0.25">
      <c r="B33" s="53"/>
      <c r="C33" s="10" t="s">
        <v>12</v>
      </c>
      <c r="D33" s="11">
        <f>SUM(D34:D37)</f>
        <v>0</v>
      </c>
      <c r="E33" s="11">
        <f t="shared" ref="E33:O33" si="42">SUM(E34:E37)</f>
        <v>0</v>
      </c>
      <c r="F33" s="11">
        <f t="shared" si="42"/>
        <v>0</v>
      </c>
      <c r="G33" s="11">
        <f t="shared" si="42"/>
        <v>0</v>
      </c>
      <c r="H33" s="11">
        <f t="shared" si="42"/>
        <v>0</v>
      </c>
      <c r="I33" s="11">
        <f t="shared" si="42"/>
        <v>0</v>
      </c>
      <c r="J33" s="11">
        <f t="shared" si="42"/>
        <v>0</v>
      </c>
      <c r="K33" s="11">
        <f t="shared" si="42"/>
        <v>0</v>
      </c>
      <c r="L33" s="11">
        <f t="shared" si="42"/>
        <v>7934</v>
      </c>
      <c r="M33" s="11">
        <f t="shared" si="42"/>
        <v>940.6</v>
      </c>
      <c r="N33" s="11">
        <f t="shared" si="42"/>
        <v>105.7</v>
      </c>
      <c r="O33" s="11">
        <f t="shared" si="42"/>
        <v>0</v>
      </c>
      <c r="P33" s="11">
        <f>SUM(P34:P37)</f>
        <v>8980.2999999999993</v>
      </c>
      <c r="Q33" s="13"/>
    </row>
    <row r="34" spans="1:18" x14ac:dyDescent="0.2">
      <c r="B34" s="8"/>
      <c r="C34" s="7" t="s">
        <v>33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5925</v>
      </c>
      <c r="M34" s="5">
        <v>0</v>
      </c>
      <c r="N34" s="5">
        <v>0</v>
      </c>
      <c r="O34" s="5">
        <v>0</v>
      </c>
      <c r="P34" s="5">
        <f>SUM(D34:O34)</f>
        <v>5925</v>
      </c>
    </row>
    <row r="35" spans="1:18" x14ac:dyDescent="0.2">
      <c r="B35" s="8"/>
      <c r="C35" s="7" t="s">
        <v>35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1895</v>
      </c>
      <c r="M35" s="5">
        <v>0</v>
      </c>
      <c r="N35" s="5">
        <v>0</v>
      </c>
      <c r="O35" s="5">
        <v>0</v>
      </c>
      <c r="P35" s="5">
        <f t="shared" ref="P35:P37" si="43">SUM(D35:O35)</f>
        <v>1895</v>
      </c>
    </row>
    <row r="36" spans="1:18" x14ac:dyDescent="0.2">
      <c r="B36" s="8"/>
      <c r="C36" s="7" t="s">
        <v>44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161.5</v>
      </c>
      <c r="N36" s="5">
        <v>1</v>
      </c>
      <c r="O36" s="5">
        <v>0</v>
      </c>
      <c r="P36" s="5">
        <f t="shared" si="43"/>
        <v>162.5</v>
      </c>
    </row>
    <row r="37" spans="1:18" x14ac:dyDescent="0.2">
      <c r="B37" s="8"/>
      <c r="C37" s="7" t="s">
        <v>45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114</v>
      </c>
      <c r="M37" s="5">
        <v>779.1</v>
      </c>
      <c r="N37" s="5">
        <v>104.7</v>
      </c>
      <c r="O37" s="5">
        <v>0</v>
      </c>
      <c r="P37" s="5">
        <f t="shared" si="43"/>
        <v>997.80000000000007</v>
      </c>
    </row>
    <row r="38" spans="1:18" s="1" customFormat="1" ht="15" x14ac:dyDescent="0.25">
      <c r="B38" s="53"/>
      <c r="C38" s="10" t="s">
        <v>13</v>
      </c>
      <c r="D38" s="11">
        <f>SUM(D39:D41)</f>
        <v>0</v>
      </c>
      <c r="E38" s="11">
        <f t="shared" ref="E38:O38" si="44">SUM(E39:E41)</f>
        <v>0</v>
      </c>
      <c r="F38" s="11">
        <f t="shared" si="44"/>
        <v>0</v>
      </c>
      <c r="G38" s="11">
        <f t="shared" si="44"/>
        <v>0</v>
      </c>
      <c r="H38" s="11">
        <f t="shared" si="44"/>
        <v>0</v>
      </c>
      <c r="I38" s="11">
        <f t="shared" si="44"/>
        <v>0</v>
      </c>
      <c r="J38" s="11">
        <f t="shared" si="44"/>
        <v>0</v>
      </c>
      <c r="K38" s="11">
        <f t="shared" si="44"/>
        <v>0</v>
      </c>
      <c r="L38" s="11">
        <f t="shared" si="44"/>
        <v>0</v>
      </c>
      <c r="M38" s="11">
        <f t="shared" si="44"/>
        <v>0</v>
      </c>
      <c r="N38" s="11">
        <f t="shared" si="44"/>
        <v>11064</v>
      </c>
      <c r="O38" s="11">
        <f t="shared" si="44"/>
        <v>395.2</v>
      </c>
      <c r="P38" s="11">
        <f>SUM(P39:P41)</f>
        <v>11459.2</v>
      </c>
      <c r="Q38" s="13"/>
    </row>
    <row r="39" spans="1:18" x14ac:dyDescent="0.2">
      <c r="B39" s="8"/>
      <c r="C39" s="7" t="s">
        <v>33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7000</v>
      </c>
      <c r="O39" s="5">
        <v>0</v>
      </c>
      <c r="P39" s="5">
        <f>SUM(D39:O39)</f>
        <v>7000</v>
      </c>
    </row>
    <row r="40" spans="1:18" x14ac:dyDescent="0.2">
      <c r="B40" s="8"/>
      <c r="C40" s="7" t="s">
        <v>35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4064</v>
      </c>
      <c r="O40" s="5">
        <v>0</v>
      </c>
      <c r="P40" s="5">
        <f t="shared" ref="P40:P41" si="45">SUM(D40:O40)</f>
        <v>4064</v>
      </c>
    </row>
    <row r="41" spans="1:18" x14ac:dyDescent="0.2">
      <c r="B41" s="8"/>
      <c r="C41" s="7" t="s">
        <v>45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395.2</v>
      </c>
      <c r="P41" s="5">
        <f t="shared" si="45"/>
        <v>395.2</v>
      </c>
    </row>
    <row r="42" spans="1:18" x14ac:dyDescent="0.2">
      <c r="B42" s="8"/>
      <c r="C42" s="7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8" ht="15" x14ac:dyDescent="0.25">
      <c r="A43" s="1"/>
      <c r="B43" s="1" t="s">
        <v>54</v>
      </c>
      <c r="D43" s="6">
        <f>D45+D49</f>
        <v>9446.7000000000007</v>
      </c>
      <c r="E43" s="6">
        <f t="shared" ref="E43:O43" si="46">E45+E49</f>
        <v>149348.413</v>
      </c>
      <c r="F43" s="6">
        <f t="shared" si="46"/>
        <v>36990.199999999997</v>
      </c>
      <c r="G43" s="6">
        <f t="shared" si="46"/>
        <v>24277</v>
      </c>
      <c r="H43" s="6">
        <f t="shared" si="46"/>
        <v>12111.7</v>
      </c>
      <c r="I43" s="6">
        <f t="shared" si="46"/>
        <v>16104.1</v>
      </c>
      <c r="J43" s="6">
        <f t="shared" si="46"/>
        <v>22668.05</v>
      </c>
      <c r="K43" s="6">
        <f t="shared" si="46"/>
        <v>78180.5</v>
      </c>
      <c r="L43" s="6">
        <f t="shared" si="46"/>
        <v>0</v>
      </c>
      <c r="M43" s="6">
        <f t="shared" si="46"/>
        <v>0</v>
      </c>
      <c r="N43" s="6">
        <f t="shared" si="46"/>
        <v>0</v>
      </c>
      <c r="O43" s="6">
        <f t="shared" si="46"/>
        <v>0</v>
      </c>
      <c r="P43" s="6">
        <f>P45+P49</f>
        <v>349126.663</v>
      </c>
      <c r="Q43" s="5"/>
      <c r="R43" s="6"/>
    </row>
    <row r="44" spans="1:18" x14ac:dyDescent="0.2"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8" s="1" customFormat="1" ht="15" x14ac:dyDescent="0.25">
      <c r="B45" s="1" t="s">
        <v>14</v>
      </c>
      <c r="D45" s="11">
        <f>D46+D47</f>
        <v>0</v>
      </c>
      <c r="E45" s="11">
        <f t="shared" ref="E45:P45" si="47">E46+E47</f>
        <v>0</v>
      </c>
      <c r="F45" s="11">
        <f t="shared" si="47"/>
        <v>0</v>
      </c>
      <c r="G45" s="11">
        <f t="shared" si="47"/>
        <v>0</v>
      </c>
      <c r="H45" s="11">
        <f t="shared" si="47"/>
        <v>0</v>
      </c>
      <c r="I45" s="11">
        <f t="shared" si="47"/>
        <v>0</v>
      </c>
      <c r="J45" s="11">
        <f t="shared" si="47"/>
        <v>0</v>
      </c>
      <c r="K45" s="11">
        <f t="shared" si="47"/>
        <v>77653</v>
      </c>
      <c r="L45" s="11">
        <f t="shared" si="47"/>
        <v>0</v>
      </c>
      <c r="M45" s="11">
        <f t="shared" si="47"/>
        <v>0</v>
      </c>
      <c r="N45" s="11">
        <f t="shared" si="47"/>
        <v>0</v>
      </c>
      <c r="O45" s="11">
        <f t="shared" si="47"/>
        <v>0</v>
      </c>
      <c r="P45" s="11">
        <f t="shared" si="47"/>
        <v>77653</v>
      </c>
      <c r="Q45" s="13"/>
    </row>
    <row r="46" spans="1:18" x14ac:dyDescent="0.2">
      <c r="C46" s="2" t="s">
        <v>22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40981</v>
      </c>
      <c r="L46" s="5">
        <v>0</v>
      </c>
      <c r="M46" s="5">
        <v>0</v>
      </c>
      <c r="N46" s="5">
        <v>0</v>
      </c>
      <c r="O46" s="5">
        <v>0</v>
      </c>
      <c r="P46" s="5">
        <f>SUM(D46:O46)</f>
        <v>40981</v>
      </c>
    </row>
    <row r="47" spans="1:18" x14ac:dyDescent="0.2">
      <c r="B47" s="8"/>
      <c r="C47" s="7" t="s">
        <v>24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36672</v>
      </c>
      <c r="L47" s="5">
        <v>0</v>
      </c>
      <c r="M47" s="5">
        <v>0</v>
      </c>
      <c r="N47" s="5">
        <v>0</v>
      </c>
      <c r="O47" s="5">
        <v>0</v>
      </c>
      <c r="P47" s="5">
        <f>SUM(D47:O47)</f>
        <v>36672</v>
      </c>
    </row>
    <row r="48" spans="1:18" x14ac:dyDescent="0.2">
      <c r="B48" s="8"/>
      <c r="C48" s="7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7" s="1" customFormat="1" ht="15" x14ac:dyDescent="0.25">
      <c r="B49" s="53"/>
      <c r="C49" s="10" t="s">
        <v>46</v>
      </c>
      <c r="D49" s="11">
        <f>SUM(D50:D53)</f>
        <v>9446.7000000000007</v>
      </c>
      <c r="E49" s="11">
        <f t="shared" ref="E49:P49" si="48">SUM(E50:E53)</f>
        <v>149348.413</v>
      </c>
      <c r="F49" s="11">
        <f t="shared" si="48"/>
        <v>36990.199999999997</v>
      </c>
      <c r="G49" s="11">
        <f t="shared" si="48"/>
        <v>24277</v>
      </c>
      <c r="H49" s="11">
        <f t="shared" si="48"/>
        <v>12111.7</v>
      </c>
      <c r="I49" s="11">
        <f t="shared" si="48"/>
        <v>16104.1</v>
      </c>
      <c r="J49" s="11">
        <f t="shared" si="48"/>
        <v>22668.05</v>
      </c>
      <c r="K49" s="11">
        <f t="shared" si="48"/>
        <v>527.5</v>
      </c>
      <c r="L49" s="11">
        <f t="shared" si="48"/>
        <v>0</v>
      </c>
      <c r="M49" s="11">
        <f t="shared" si="48"/>
        <v>0</v>
      </c>
      <c r="N49" s="11">
        <f t="shared" si="48"/>
        <v>0</v>
      </c>
      <c r="O49" s="11">
        <f t="shared" si="48"/>
        <v>0</v>
      </c>
      <c r="P49" s="11">
        <f t="shared" si="48"/>
        <v>271473.663</v>
      </c>
      <c r="Q49" s="13"/>
    </row>
    <row r="50" spans="1:17" x14ac:dyDescent="0.2">
      <c r="B50" s="8"/>
      <c r="C50" s="7" t="s">
        <v>17</v>
      </c>
      <c r="D50" s="5">
        <v>3081.8</v>
      </c>
      <c r="E50" s="5">
        <v>93719.22</v>
      </c>
      <c r="F50" s="5">
        <v>16968.3</v>
      </c>
      <c r="G50" s="5">
        <v>19141.3</v>
      </c>
      <c r="H50" s="5">
        <v>6868.4</v>
      </c>
      <c r="I50" s="5">
        <v>6104.1</v>
      </c>
      <c r="J50" s="5">
        <v>126.6</v>
      </c>
      <c r="K50" s="5">
        <v>517</v>
      </c>
      <c r="L50" s="5">
        <v>0</v>
      </c>
      <c r="M50" s="5">
        <v>0</v>
      </c>
      <c r="N50" s="5">
        <v>0</v>
      </c>
      <c r="O50" s="5">
        <v>0</v>
      </c>
      <c r="P50" s="5">
        <f>SUM(D50:O50)</f>
        <v>146526.72</v>
      </c>
    </row>
    <row r="51" spans="1:17" x14ac:dyDescent="0.2">
      <c r="B51" s="8"/>
      <c r="C51" s="7" t="s">
        <v>16</v>
      </c>
      <c r="D51" s="5">
        <v>0</v>
      </c>
      <c r="E51" s="5">
        <v>48407.792999999998</v>
      </c>
      <c r="F51" s="5">
        <v>13021.9</v>
      </c>
      <c r="G51" s="5">
        <v>4941.3</v>
      </c>
      <c r="H51" s="5">
        <v>5243.3</v>
      </c>
      <c r="I51" s="5">
        <v>0</v>
      </c>
      <c r="J51" s="5">
        <v>20915.8</v>
      </c>
      <c r="K51" s="5">
        <v>6.6</v>
      </c>
      <c r="L51" s="5">
        <v>0</v>
      </c>
      <c r="M51" s="5">
        <v>0</v>
      </c>
      <c r="N51" s="5">
        <v>0</v>
      </c>
      <c r="O51" s="5">
        <v>0</v>
      </c>
      <c r="P51" s="5">
        <f t="shared" ref="P51:P53" si="49">SUM(D51:O51)</f>
        <v>92536.693000000014</v>
      </c>
    </row>
    <row r="52" spans="1:17" x14ac:dyDescent="0.2">
      <c r="B52" s="8"/>
      <c r="C52" s="7" t="s">
        <v>37</v>
      </c>
      <c r="D52" s="5">
        <v>0</v>
      </c>
      <c r="E52" s="5">
        <v>7221.4</v>
      </c>
      <c r="F52" s="5">
        <v>0</v>
      </c>
      <c r="G52" s="5">
        <v>194.4</v>
      </c>
      <c r="H52" s="5">
        <v>0</v>
      </c>
      <c r="I52" s="5">
        <v>5000</v>
      </c>
      <c r="J52" s="5">
        <v>1418.25</v>
      </c>
      <c r="K52" s="5">
        <v>3.9</v>
      </c>
      <c r="L52" s="5">
        <v>0</v>
      </c>
      <c r="M52" s="5">
        <v>0</v>
      </c>
      <c r="N52" s="5">
        <v>0</v>
      </c>
      <c r="O52" s="5">
        <v>0</v>
      </c>
      <c r="P52" s="5">
        <f t="shared" si="49"/>
        <v>13837.949999999999</v>
      </c>
    </row>
    <row r="53" spans="1:17" x14ac:dyDescent="0.2">
      <c r="B53" s="8"/>
      <c r="C53" s="7" t="s">
        <v>47</v>
      </c>
      <c r="D53" s="5">
        <v>6364.9</v>
      </c>
      <c r="E53" s="5">
        <v>0</v>
      </c>
      <c r="F53" s="5">
        <v>7000</v>
      </c>
      <c r="G53" s="5">
        <v>0</v>
      </c>
      <c r="H53" s="5">
        <v>0</v>
      </c>
      <c r="I53" s="5">
        <v>5000</v>
      </c>
      <c r="J53" s="5">
        <v>207.4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f t="shared" si="49"/>
        <v>18572.300000000003</v>
      </c>
    </row>
    <row r="54" spans="1:17" x14ac:dyDescent="0.2">
      <c r="B54" s="8"/>
      <c r="C54" s="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7" ht="15" x14ac:dyDescent="0.25">
      <c r="A55" s="8"/>
      <c r="B55" s="10" t="s">
        <v>83</v>
      </c>
      <c r="D55" s="11">
        <f>D57</f>
        <v>392.096</v>
      </c>
      <c r="E55" s="11">
        <f t="shared" ref="E55:P55" si="50">E57</f>
        <v>736.15</v>
      </c>
      <c r="F55" s="11">
        <f t="shared" si="50"/>
        <v>706.97500000000002</v>
      </c>
      <c r="G55" s="11">
        <f t="shared" si="50"/>
        <v>409.642</v>
      </c>
      <c r="H55" s="11">
        <f t="shared" si="50"/>
        <v>424.94200000000001</v>
      </c>
      <c r="I55" s="11">
        <f t="shared" si="50"/>
        <v>383</v>
      </c>
      <c r="J55" s="11">
        <f t="shared" si="50"/>
        <v>311.28899999999999</v>
      </c>
      <c r="K55" s="11">
        <f t="shared" si="50"/>
        <v>230.726</v>
      </c>
      <c r="L55" s="11">
        <f t="shared" si="50"/>
        <v>392.25099999999998</v>
      </c>
      <c r="M55" s="11">
        <f t="shared" si="50"/>
        <v>312</v>
      </c>
      <c r="N55" s="11">
        <f t="shared" si="50"/>
        <v>230.05099999999999</v>
      </c>
      <c r="O55" s="11">
        <f t="shared" si="50"/>
        <v>434.87299999999999</v>
      </c>
      <c r="P55" s="11">
        <f t="shared" si="50"/>
        <v>4963.9949999999999</v>
      </c>
      <c r="Q55" s="5"/>
    </row>
    <row r="56" spans="1:17" ht="9" customHeight="1" x14ac:dyDescent="0.2">
      <c r="A56" s="8"/>
      <c r="B56" s="7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7" x14ac:dyDescent="0.2">
      <c r="A57" s="8"/>
      <c r="B57" s="8"/>
      <c r="C57" s="7" t="s">
        <v>58</v>
      </c>
      <c r="D57" s="5">
        <v>392.096</v>
      </c>
      <c r="E57" s="5">
        <v>736.15</v>
      </c>
      <c r="F57" s="5">
        <v>706.97500000000002</v>
      </c>
      <c r="G57" s="5">
        <v>409.642</v>
      </c>
      <c r="H57" s="5">
        <v>424.94200000000001</v>
      </c>
      <c r="I57" s="5">
        <v>383</v>
      </c>
      <c r="J57" s="5">
        <v>311.28899999999999</v>
      </c>
      <c r="K57" s="5">
        <v>230.726</v>
      </c>
      <c r="L57" s="5">
        <v>392.25099999999998</v>
      </c>
      <c r="M57" s="5">
        <v>312</v>
      </c>
      <c r="N57" s="5">
        <v>230.05099999999999</v>
      </c>
      <c r="O57" s="5">
        <v>434.87299999999999</v>
      </c>
      <c r="P57" s="5">
        <f>SUM(D57:O57)</f>
        <v>4963.9949999999999</v>
      </c>
      <c r="Q57" s="5"/>
    </row>
    <row r="58" spans="1:17" x14ac:dyDescent="0.2">
      <c r="A58" s="8"/>
      <c r="B58" s="8"/>
      <c r="C58" s="7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s="1" customFormat="1" ht="15" x14ac:dyDescent="0.25">
      <c r="A59" s="53"/>
      <c r="B59" s="10" t="s">
        <v>86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3"/>
    </row>
    <row r="60" spans="1:17" x14ac:dyDescent="0.2">
      <c r="A60" s="8"/>
      <c r="B60" s="7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7" ht="15" x14ac:dyDescent="0.25">
      <c r="A61" s="8"/>
      <c r="B61" s="10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7" s="57" customFormat="1" ht="12.75" x14ac:dyDescent="0.2">
      <c r="A62" s="54"/>
      <c r="B62" s="55"/>
      <c r="C62" s="3" t="s">
        <v>18</v>
      </c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4"/>
      <c r="Q62" s="56"/>
    </row>
    <row r="63" spans="1:17" s="57" customFormat="1" ht="12.75" x14ac:dyDescent="0.2">
      <c r="A63" s="54"/>
      <c r="B63" s="55"/>
      <c r="C63" s="55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4"/>
      <c r="Q63" s="56"/>
    </row>
    <row r="64" spans="1:17" s="57" customFormat="1" ht="12.75" x14ac:dyDescent="0.2">
      <c r="A64" s="54"/>
      <c r="B64" s="55"/>
      <c r="C64" s="3" t="s">
        <v>32</v>
      </c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4"/>
      <c r="Q64" s="56"/>
    </row>
    <row r="65" spans="1:17" ht="15" x14ac:dyDescent="0.25">
      <c r="A65" s="8"/>
      <c r="B65" s="7"/>
      <c r="C65" s="7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1"/>
      <c r="Q65" s="5"/>
    </row>
    <row r="66" spans="1:17" ht="15" x14ac:dyDescent="0.25">
      <c r="A66" s="8"/>
      <c r="B66" s="7"/>
      <c r="C66" s="7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11"/>
      <c r="Q66" s="5"/>
    </row>
    <row r="67" spans="1:17" ht="15" x14ac:dyDescent="0.25">
      <c r="A67" s="8"/>
      <c r="B67" s="7"/>
      <c r="C67" s="7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11"/>
      <c r="Q67" s="5"/>
    </row>
    <row r="68" spans="1:17" ht="15" x14ac:dyDescent="0.25">
      <c r="A68" s="8"/>
      <c r="B68" s="7"/>
      <c r="C68" s="7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11"/>
      <c r="Q68" s="5"/>
    </row>
    <row r="69" spans="1:17" ht="15" x14ac:dyDescent="0.25">
      <c r="A69" s="8"/>
      <c r="B69" s="7"/>
      <c r="C69" s="7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1"/>
      <c r="Q69" s="5"/>
    </row>
    <row r="70" spans="1:17" ht="15" x14ac:dyDescent="0.25">
      <c r="A70" s="8"/>
      <c r="B70" s="7"/>
      <c r="D70" s="14"/>
      <c r="E70" s="14"/>
      <c r="F70" s="14"/>
      <c r="G70" s="14"/>
      <c r="H70" s="5"/>
      <c r="I70" s="5"/>
      <c r="J70" s="5"/>
      <c r="K70" s="5"/>
      <c r="L70" s="5"/>
      <c r="M70" s="5"/>
      <c r="N70" s="5"/>
      <c r="O70" s="5"/>
      <c r="P70" s="11"/>
      <c r="Q70" s="5"/>
    </row>
    <row r="71" spans="1:17" ht="15" x14ac:dyDescent="0.25">
      <c r="A71" s="8"/>
      <c r="B71" s="7"/>
      <c r="C71" s="14"/>
      <c r="D71" s="14"/>
      <c r="E71" s="14"/>
      <c r="F71" s="14"/>
      <c r="G71" s="14"/>
      <c r="H71" s="5"/>
      <c r="I71" s="5"/>
      <c r="J71" s="5"/>
      <c r="K71" s="5"/>
      <c r="L71" s="5"/>
      <c r="M71" s="5"/>
      <c r="N71" s="5"/>
      <c r="O71" s="5"/>
      <c r="P71" s="11"/>
      <c r="Q71" s="5"/>
    </row>
    <row r="72" spans="1:17" ht="15" x14ac:dyDescent="0.25">
      <c r="A72" s="8"/>
      <c r="B72" s="7"/>
      <c r="D72" s="14"/>
      <c r="E72" s="14"/>
      <c r="F72" s="14"/>
      <c r="G72" s="14"/>
      <c r="H72" s="5"/>
      <c r="I72" s="5"/>
      <c r="J72" s="5"/>
      <c r="K72" s="5"/>
      <c r="L72" s="5"/>
      <c r="M72" s="5"/>
      <c r="N72" s="5"/>
      <c r="O72" s="5"/>
      <c r="P72" s="11"/>
      <c r="Q72" s="5"/>
    </row>
    <row r="73" spans="1:17" ht="15" x14ac:dyDescent="0.25">
      <c r="A73" s="8"/>
      <c r="B73" s="7"/>
      <c r="D73" s="14"/>
      <c r="E73" s="14"/>
      <c r="F73" s="14"/>
      <c r="G73" s="14"/>
      <c r="H73" s="5"/>
      <c r="I73" s="5"/>
      <c r="J73" s="5"/>
      <c r="K73" s="5"/>
      <c r="L73" s="5"/>
      <c r="M73" s="5"/>
      <c r="N73" s="5"/>
      <c r="O73" s="5"/>
      <c r="P73" s="11"/>
      <c r="Q73" s="5"/>
    </row>
    <row r="74" spans="1:17" ht="15" x14ac:dyDescent="0.25">
      <c r="A74" s="8"/>
      <c r="B74" s="7"/>
      <c r="C74" s="7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11"/>
      <c r="Q74" s="5"/>
    </row>
    <row r="75" spans="1:17" ht="15" x14ac:dyDescent="0.25">
      <c r="A75" s="8"/>
      <c r="B75" s="7"/>
      <c r="C75" s="7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11"/>
      <c r="Q75" s="5"/>
    </row>
    <row r="76" spans="1:17" ht="15" x14ac:dyDescent="0.25">
      <c r="A76" s="8"/>
      <c r="B76" s="7"/>
      <c r="C76" s="7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11"/>
      <c r="Q76" s="5"/>
    </row>
    <row r="77" spans="1:17" ht="15" x14ac:dyDescent="0.25">
      <c r="A77" s="8"/>
      <c r="B77" s="7"/>
      <c r="C77" s="7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11"/>
      <c r="Q77" s="5"/>
    </row>
    <row r="78" spans="1:17" ht="15" x14ac:dyDescent="0.25">
      <c r="A78" s="8"/>
      <c r="B78" s="7"/>
      <c r="C78" s="7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11"/>
      <c r="Q78" s="5"/>
    </row>
    <row r="79" spans="1:17" ht="15" x14ac:dyDescent="0.25">
      <c r="A79" s="8"/>
      <c r="B79" s="7"/>
      <c r="C79" s="7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11"/>
      <c r="Q79" s="5"/>
    </row>
    <row r="80" spans="1:17" ht="15" x14ac:dyDescent="0.25">
      <c r="A80" s="8"/>
      <c r="B80" s="7"/>
      <c r="C80" s="7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11"/>
      <c r="Q80" s="5"/>
    </row>
    <row r="81" spans="1:17" ht="15" x14ac:dyDescent="0.25">
      <c r="A81" s="8"/>
      <c r="B81" s="7"/>
      <c r="C81" s="7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11"/>
      <c r="Q81" s="5"/>
    </row>
    <row r="82" spans="1:17" ht="15" x14ac:dyDescent="0.25">
      <c r="A82" s="8"/>
      <c r="B82" s="7"/>
      <c r="C82" s="7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11"/>
      <c r="Q82" s="5"/>
    </row>
    <row r="83" spans="1:17" ht="15" x14ac:dyDescent="0.25">
      <c r="A83" s="8"/>
      <c r="B83" s="7"/>
      <c r="C83" s="7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11"/>
      <c r="Q83" s="5"/>
    </row>
    <row r="84" spans="1:17" ht="15" x14ac:dyDescent="0.25">
      <c r="A84" s="1"/>
      <c r="C84" s="8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</row>
    <row r="85" spans="1:17" x14ac:dyDescent="0.2">
      <c r="D85" s="58"/>
      <c r="E85" s="58"/>
      <c r="F85" s="58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 x14ac:dyDescent="0.2">
      <c r="B86" s="8"/>
      <c r="C86" s="7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9"/>
    </row>
    <row r="87" spans="1:17" x14ac:dyDescent="0.2">
      <c r="B87" s="8"/>
      <c r="C87" s="7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9"/>
    </row>
    <row r="88" spans="1:17" x14ac:dyDescent="0.2">
      <c r="B88" s="8"/>
      <c r="C88" s="7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9"/>
    </row>
    <row r="89" spans="1:17" ht="15" x14ac:dyDescent="0.25">
      <c r="B89" s="8"/>
      <c r="C89" s="7"/>
      <c r="D89" s="5"/>
      <c r="E89" s="5"/>
      <c r="F89" s="5"/>
      <c r="G89" s="5"/>
      <c r="H89" s="9"/>
      <c r="I89" s="9"/>
      <c r="J89" s="9"/>
      <c r="K89" s="9"/>
      <c r="L89" s="9"/>
      <c r="M89" s="9"/>
      <c r="N89" s="11"/>
      <c r="O89" s="11"/>
      <c r="P89" s="11"/>
    </row>
    <row r="90" spans="1:17" ht="15" x14ac:dyDescent="0.25">
      <c r="A90" s="1"/>
      <c r="C90" s="8"/>
      <c r="D90" s="8"/>
      <c r="E90" s="8"/>
      <c r="F90" s="8"/>
      <c r="G90" s="8"/>
      <c r="H90" s="8"/>
      <c r="I90" s="11"/>
      <c r="J90" s="11"/>
      <c r="K90" s="11"/>
    </row>
    <row r="91" spans="1:17" x14ac:dyDescent="0.2">
      <c r="F91" s="14"/>
      <c r="G91" s="14"/>
      <c r="H91" s="14"/>
      <c r="I91" s="59"/>
      <c r="J91" s="59"/>
      <c r="K91" s="59"/>
    </row>
    <row r="92" spans="1:17" x14ac:dyDescent="0.2">
      <c r="F92" s="14"/>
      <c r="G92" s="14"/>
      <c r="H92" s="14"/>
      <c r="I92" s="59"/>
      <c r="J92" s="59"/>
      <c r="K92" s="59"/>
    </row>
    <row r="93" spans="1:17" x14ac:dyDescent="0.2">
      <c r="F93" s="14"/>
      <c r="G93" s="14"/>
      <c r="H93" s="14"/>
      <c r="I93" s="5"/>
      <c r="J93" s="5"/>
      <c r="K93" s="5"/>
    </row>
    <row r="94" spans="1:17" x14ac:dyDescent="0.2">
      <c r="F94" s="14"/>
      <c r="G94" s="14"/>
      <c r="H94" s="14"/>
      <c r="I94" s="5"/>
      <c r="J94" s="5"/>
      <c r="K94" s="5"/>
    </row>
    <row r="95" spans="1:17" x14ac:dyDescent="0.2">
      <c r="A95" s="14"/>
      <c r="B95" s="14"/>
      <c r="C95" s="14"/>
      <c r="D95" s="14"/>
      <c r="E95" s="14"/>
      <c r="F95" s="14"/>
      <c r="G95" s="14"/>
      <c r="H95" s="14"/>
      <c r="I95" s="5"/>
      <c r="J95" s="5"/>
      <c r="K95" s="5"/>
    </row>
    <row r="96" spans="1:17" x14ac:dyDescent="0.2">
      <c r="A96" s="14"/>
      <c r="B96" s="14"/>
      <c r="C96" s="14"/>
      <c r="D96" s="14"/>
      <c r="E96" s="14"/>
      <c r="F96" s="14"/>
      <c r="G96" s="14"/>
      <c r="H96" s="14"/>
      <c r="I96" s="5"/>
      <c r="J96" s="5"/>
      <c r="K96" s="5"/>
    </row>
    <row r="97" spans="1:11" x14ac:dyDescent="0.2">
      <c r="A97" s="14"/>
      <c r="B97" s="14"/>
      <c r="C97" s="14"/>
      <c r="D97" s="14"/>
      <c r="E97" s="14"/>
      <c r="F97" s="14"/>
      <c r="G97" s="14"/>
      <c r="H97" s="14"/>
      <c r="I97" s="5"/>
      <c r="J97" s="5"/>
      <c r="K97" s="5"/>
    </row>
    <row r="98" spans="1:11" x14ac:dyDescent="0.2">
      <c r="A98" s="14"/>
      <c r="B98" s="14"/>
      <c r="C98" s="14"/>
      <c r="D98" s="14"/>
      <c r="E98" s="14"/>
      <c r="F98" s="14"/>
      <c r="G98" s="14"/>
      <c r="H98" s="14"/>
      <c r="I98" s="5"/>
      <c r="J98" s="5"/>
      <c r="K98" s="5"/>
    </row>
    <row r="99" spans="1:11" x14ac:dyDescent="0.2">
      <c r="A99" s="14"/>
      <c r="B99" s="14"/>
      <c r="C99" s="14"/>
      <c r="D99" s="14"/>
      <c r="E99" s="14"/>
      <c r="F99" s="14"/>
      <c r="G99" s="14"/>
      <c r="H99" s="14"/>
      <c r="I99" s="5"/>
      <c r="J99" s="5"/>
      <c r="K99" s="5"/>
    </row>
    <row r="100" spans="1:11" x14ac:dyDescent="0.2">
      <c r="A100" s="14"/>
      <c r="B100" s="14"/>
      <c r="C100" s="14"/>
      <c r="D100" s="14"/>
      <c r="E100" s="14"/>
      <c r="F100" s="14"/>
      <c r="G100" s="14"/>
      <c r="H100" s="14"/>
      <c r="I100" s="5"/>
      <c r="J100" s="5"/>
      <c r="K100" s="5"/>
    </row>
    <row r="101" spans="1:11" x14ac:dyDescent="0.2">
      <c r="A101" s="14"/>
      <c r="B101" s="14"/>
      <c r="C101" s="14"/>
      <c r="D101" s="14"/>
      <c r="E101" s="14"/>
      <c r="F101" s="14"/>
      <c r="G101" s="14"/>
      <c r="H101" s="14"/>
      <c r="I101" s="5"/>
      <c r="J101" s="5"/>
      <c r="K101" s="5"/>
    </row>
    <row r="102" spans="1:11" ht="15" x14ac:dyDescent="0.25">
      <c r="A102" s="14"/>
      <c r="B102" s="14"/>
      <c r="C102" s="14"/>
      <c r="D102" s="14"/>
      <c r="E102" s="14"/>
      <c r="F102" s="14"/>
      <c r="G102" s="14"/>
      <c r="H102" s="14"/>
      <c r="I102" s="5"/>
      <c r="J102" s="5"/>
      <c r="K102" s="11"/>
    </row>
    <row r="103" spans="1:11" ht="15" x14ac:dyDescent="0.25">
      <c r="A103" s="14"/>
      <c r="B103" s="14"/>
      <c r="C103" s="14"/>
      <c r="D103" s="14"/>
      <c r="E103" s="14"/>
      <c r="F103" s="14"/>
      <c r="G103" s="14"/>
      <c r="H103" s="14"/>
      <c r="I103" s="5"/>
      <c r="J103" s="5"/>
      <c r="K103" s="11"/>
    </row>
    <row r="104" spans="1:11" ht="15" x14ac:dyDescent="0.25">
      <c r="A104" s="14"/>
      <c r="B104" s="14"/>
      <c r="C104" s="14"/>
      <c r="D104" s="14"/>
      <c r="E104" s="14"/>
      <c r="F104" s="14"/>
      <c r="G104" s="14"/>
      <c r="H104" s="14"/>
      <c r="I104" s="5"/>
      <c r="J104" s="5"/>
      <c r="K104" s="11"/>
    </row>
    <row r="105" spans="1:11" ht="15" x14ac:dyDescent="0.25">
      <c r="A105" s="14"/>
      <c r="B105" s="14"/>
      <c r="C105" s="14"/>
      <c r="D105" s="14"/>
      <c r="E105" s="14"/>
      <c r="F105" s="14"/>
      <c r="G105" s="14"/>
      <c r="H105" s="14"/>
      <c r="I105" s="5"/>
      <c r="J105" s="5"/>
      <c r="K105" s="11"/>
    </row>
    <row r="106" spans="1:11" ht="15" x14ac:dyDescent="0.25">
      <c r="A106" s="14"/>
      <c r="B106" s="14"/>
      <c r="C106" s="14"/>
      <c r="D106" s="14"/>
      <c r="E106" s="14"/>
      <c r="F106" s="14"/>
      <c r="G106" s="14"/>
      <c r="H106" s="14"/>
      <c r="I106" s="5"/>
      <c r="J106" s="5"/>
      <c r="K106" s="11"/>
    </row>
    <row r="107" spans="1:11" ht="15" x14ac:dyDescent="0.25">
      <c r="A107" s="14"/>
      <c r="B107" s="14"/>
      <c r="C107" s="14"/>
      <c r="D107" s="14"/>
      <c r="E107" s="14"/>
      <c r="F107" s="14"/>
      <c r="G107" s="14"/>
      <c r="H107" s="14"/>
      <c r="I107" s="5"/>
      <c r="J107" s="5"/>
      <c r="K107" s="11"/>
    </row>
    <row r="108" spans="1:11" ht="15" x14ac:dyDescent="0.25">
      <c r="A108" s="14"/>
      <c r="B108" s="14"/>
      <c r="C108" s="14"/>
      <c r="D108" s="14"/>
      <c r="E108" s="14"/>
      <c r="F108" s="14"/>
      <c r="G108" s="14"/>
      <c r="H108" s="14"/>
      <c r="I108" s="5"/>
      <c r="J108" s="5"/>
      <c r="K108" s="11"/>
    </row>
    <row r="109" spans="1:11" ht="15" x14ac:dyDescent="0.25">
      <c r="A109" s="14"/>
      <c r="B109" s="14"/>
      <c r="C109" s="14"/>
      <c r="D109" s="14"/>
      <c r="E109" s="14"/>
      <c r="F109" s="14"/>
      <c r="G109" s="14"/>
      <c r="H109" s="14"/>
      <c r="I109" s="5"/>
      <c r="J109" s="5"/>
      <c r="K109" s="11"/>
    </row>
    <row r="110" spans="1:11" ht="15" x14ac:dyDescent="0.25">
      <c r="A110" s="14"/>
      <c r="B110" s="14"/>
      <c r="C110" s="14"/>
      <c r="D110" s="14"/>
      <c r="E110" s="14"/>
      <c r="F110" s="14"/>
      <c r="G110" s="14"/>
      <c r="H110" s="14"/>
      <c r="I110" s="5"/>
      <c r="J110" s="5"/>
      <c r="K110" s="11"/>
    </row>
    <row r="111" spans="1:11" ht="15" x14ac:dyDescent="0.25">
      <c r="A111" s="14"/>
      <c r="B111" s="14"/>
      <c r="C111" s="14"/>
      <c r="D111" s="14"/>
      <c r="E111" s="14"/>
      <c r="F111" s="14"/>
      <c r="G111" s="14"/>
      <c r="H111" s="14"/>
      <c r="I111" s="5"/>
      <c r="J111" s="5"/>
      <c r="K111" s="11"/>
    </row>
    <row r="112" spans="1:11" ht="15" x14ac:dyDescent="0.25">
      <c r="A112" s="14"/>
      <c r="B112" s="14"/>
      <c r="C112" s="14"/>
      <c r="D112" s="14"/>
      <c r="E112" s="14"/>
      <c r="F112" s="14"/>
      <c r="G112" s="14"/>
      <c r="H112" s="14"/>
      <c r="I112" s="5"/>
      <c r="J112" s="5"/>
      <c r="K112" s="11"/>
    </row>
    <row r="113" spans="1:11" ht="15" x14ac:dyDescent="0.25">
      <c r="A113" s="14"/>
      <c r="B113" s="14"/>
      <c r="C113" s="14"/>
      <c r="D113" s="14"/>
      <c r="E113" s="14"/>
      <c r="F113" s="14"/>
      <c r="G113" s="14"/>
      <c r="H113" s="14"/>
      <c r="I113" s="5"/>
      <c r="J113" s="5"/>
      <c r="K113" s="11"/>
    </row>
    <row r="114" spans="1:11" ht="15" x14ac:dyDescent="0.25">
      <c r="A114" s="14"/>
      <c r="B114" s="14"/>
      <c r="C114" s="14"/>
      <c r="D114" s="14"/>
      <c r="E114" s="14"/>
      <c r="F114" s="14"/>
      <c r="G114" s="14"/>
      <c r="H114" s="14"/>
      <c r="I114" s="5"/>
      <c r="J114" s="5"/>
      <c r="K114" s="11"/>
    </row>
    <row r="115" spans="1:11" ht="15" x14ac:dyDescent="0.25">
      <c r="A115" s="14"/>
      <c r="B115" s="14"/>
      <c r="C115" s="14"/>
      <c r="D115" s="14"/>
      <c r="E115" s="14"/>
      <c r="F115" s="14"/>
      <c r="G115" s="14"/>
      <c r="H115" s="14"/>
      <c r="I115" s="5"/>
      <c r="J115" s="5"/>
      <c r="K115" s="11"/>
    </row>
    <row r="116" spans="1:11" ht="15" x14ac:dyDescent="0.25">
      <c r="A116" s="14"/>
      <c r="B116" s="14"/>
      <c r="C116" s="14"/>
      <c r="D116" s="14"/>
      <c r="E116" s="14"/>
      <c r="F116" s="14"/>
      <c r="G116" s="14"/>
      <c r="H116" s="14"/>
      <c r="I116" s="5"/>
      <c r="J116" s="5"/>
      <c r="K116" s="11"/>
    </row>
    <row r="117" spans="1:11" ht="15" x14ac:dyDescent="0.25">
      <c r="A117" s="14"/>
      <c r="B117" s="14"/>
      <c r="C117" s="14"/>
      <c r="D117" s="14"/>
      <c r="E117" s="14"/>
      <c r="F117" s="14"/>
      <c r="G117" s="14"/>
      <c r="H117" s="14"/>
      <c r="I117" s="5"/>
      <c r="J117" s="5"/>
      <c r="K117" s="11"/>
    </row>
    <row r="118" spans="1:11" ht="15" x14ac:dyDescent="0.25">
      <c r="A118" s="14"/>
      <c r="B118" s="14"/>
      <c r="C118" s="14"/>
      <c r="D118" s="14"/>
      <c r="E118" s="14"/>
      <c r="F118" s="14"/>
      <c r="G118" s="14"/>
      <c r="H118" s="14"/>
      <c r="I118" s="5"/>
      <c r="J118" s="5"/>
      <c r="K118" s="11"/>
    </row>
    <row r="119" spans="1:11" ht="15" x14ac:dyDescent="0.25">
      <c r="A119" s="14"/>
      <c r="B119" s="14"/>
      <c r="C119" s="14"/>
      <c r="D119" s="14"/>
      <c r="E119" s="14"/>
      <c r="F119" s="14"/>
      <c r="G119" s="14"/>
      <c r="H119" s="14"/>
      <c r="I119" s="5"/>
      <c r="J119" s="5"/>
      <c r="K119" s="11"/>
    </row>
    <row r="120" spans="1:11" ht="15" x14ac:dyDescent="0.25">
      <c r="A120" s="14"/>
      <c r="B120" s="14"/>
      <c r="C120" s="14"/>
      <c r="D120" s="14"/>
      <c r="E120" s="14"/>
      <c r="F120" s="14"/>
      <c r="G120" s="14"/>
      <c r="H120" s="14"/>
      <c r="I120" s="5"/>
      <c r="J120" s="5"/>
      <c r="K120" s="11"/>
    </row>
    <row r="121" spans="1:11" ht="15" x14ac:dyDescent="0.25">
      <c r="A121" s="14"/>
      <c r="B121" s="14"/>
      <c r="C121" s="14"/>
      <c r="D121" s="14"/>
      <c r="E121" s="14"/>
      <c r="F121" s="14"/>
      <c r="G121" s="14"/>
      <c r="H121" s="14"/>
      <c r="I121" s="5"/>
      <c r="J121" s="5"/>
      <c r="K121" s="11"/>
    </row>
    <row r="122" spans="1:11" ht="15" x14ac:dyDescent="0.25">
      <c r="A122" s="14"/>
      <c r="B122" s="14"/>
      <c r="C122" s="14"/>
      <c r="D122" s="14"/>
      <c r="E122" s="14"/>
      <c r="F122" s="14"/>
      <c r="G122" s="14"/>
      <c r="H122" s="14"/>
      <c r="I122" s="5"/>
      <c r="J122" s="5"/>
      <c r="K122" s="11"/>
    </row>
    <row r="123" spans="1:11" ht="15" x14ac:dyDescent="0.25">
      <c r="A123" s="52"/>
      <c r="C123" s="8"/>
      <c r="D123" s="8"/>
      <c r="E123" s="8"/>
      <c r="F123" s="8"/>
      <c r="G123" s="8"/>
      <c r="H123" s="8"/>
      <c r="I123" s="11"/>
      <c r="J123" s="11"/>
      <c r="K123" s="11"/>
    </row>
    <row r="124" spans="1:11" ht="15" x14ac:dyDescent="0.25">
      <c r="A124" s="1"/>
      <c r="B124" s="1"/>
      <c r="C124" s="53"/>
      <c r="D124" s="53"/>
      <c r="E124" s="53"/>
      <c r="F124" s="53"/>
      <c r="G124" s="53"/>
      <c r="H124" s="53"/>
      <c r="I124" s="6"/>
      <c r="J124" s="6"/>
      <c r="K124" s="6"/>
    </row>
    <row r="125" spans="1:11" ht="15" x14ac:dyDescent="0.25">
      <c r="A125" s="1"/>
      <c r="B125" s="1"/>
      <c r="C125" s="53"/>
      <c r="D125" s="53"/>
      <c r="E125" s="53"/>
      <c r="F125" s="53"/>
      <c r="G125" s="53"/>
      <c r="H125" s="53"/>
      <c r="I125" s="6"/>
      <c r="J125" s="6"/>
      <c r="K125" s="6"/>
    </row>
    <row r="126" spans="1:11" x14ac:dyDescent="0.2">
      <c r="I126" s="49"/>
      <c r="J126" s="49"/>
      <c r="K126" s="49"/>
    </row>
    <row r="127" spans="1:11" x14ac:dyDescent="0.2">
      <c r="I127" s="49"/>
      <c r="J127" s="49"/>
      <c r="K127" s="49"/>
    </row>
    <row r="128" spans="1:11" ht="15" x14ac:dyDescent="0.25">
      <c r="A128" s="1"/>
      <c r="B128" s="1"/>
      <c r="C128" s="1"/>
      <c r="D128" s="1"/>
      <c r="E128" s="1"/>
      <c r="F128" s="1"/>
      <c r="G128" s="1"/>
      <c r="H128" s="1"/>
      <c r="I128" s="6"/>
      <c r="J128" s="6"/>
      <c r="K128" s="6"/>
    </row>
    <row r="129" spans="1:11" x14ac:dyDescent="0.2">
      <c r="I129" s="49"/>
      <c r="J129" s="49"/>
      <c r="K129" s="49"/>
    </row>
    <row r="130" spans="1:11" x14ac:dyDescent="0.2">
      <c r="I130" s="49"/>
      <c r="J130" s="49"/>
      <c r="K130" s="49"/>
    </row>
    <row r="131" spans="1:11" x14ac:dyDescent="0.2">
      <c r="I131" s="49"/>
      <c r="J131" s="49"/>
      <c r="K131" s="49"/>
    </row>
    <row r="132" spans="1:11" x14ac:dyDescent="0.2">
      <c r="I132" s="49"/>
      <c r="J132" s="49"/>
      <c r="K132" s="49"/>
    </row>
    <row r="133" spans="1:11" x14ac:dyDescent="0.2">
      <c r="I133" s="49"/>
      <c r="J133" s="49"/>
      <c r="K133" s="49"/>
    </row>
    <row r="134" spans="1:11" x14ac:dyDescent="0.2">
      <c r="C134" s="8"/>
      <c r="D134" s="8"/>
      <c r="E134" s="8"/>
      <c r="F134" s="8"/>
      <c r="G134" s="8"/>
      <c r="H134" s="8"/>
      <c r="I134" s="49"/>
      <c r="J134" s="49"/>
      <c r="K134" s="49"/>
    </row>
    <row r="135" spans="1:11" x14ac:dyDescent="0.2">
      <c r="I135" s="5"/>
      <c r="J135" s="5"/>
      <c r="K135" s="5"/>
    </row>
    <row r="136" spans="1:11" x14ac:dyDescent="0.2">
      <c r="A136" s="14"/>
      <c r="B136" s="14"/>
      <c r="C136" s="14"/>
      <c r="D136" s="14"/>
      <c r="E136" s="14"/>
      <c r="F136" s="14"/>
      <c r="G136" s="14"/>
      <c r="H136" s="14"/>
      <c r="I136" s="59"/>
      <c r="J136" s="59"/>
      <c r="K136" s="59"/>
    </row>
    <row r="137" spans="1:11" x14ac:dyDescent="0.2">
      <c r="A137" s="14"/>
      <c r="B137" s="14"/>
      <c r="C137" s="14"/>
      <c r="D137" s="14"/>
      <c r="E137" s="14"/>
      <c r="F137" s="14"/>
      <c r="G137" s="14"/>
      <c r="H137" s="14"/>
      <c r="I137" s="59"/>
      <c r="J137" s="59"/>
      <c r="K137" s="59"/>
    </row>
    <row r="138" spans="1:11" x14ac:dyDescent="0.2">
      <c r="A138" s="14"/>
      <c r="B138" s="14"/>
      <c r="C138" s="14"/>
      <c r="D138" s="14"/>
      <c r="E138" s="14"/>
      <c r="F138" s="14"/>
      <c r="G138" s="14"/>
      <c r="H138" s="14"/>
      <c r="I138" s="59"/>
      <c r="J138" s="59"/>
      <c r="K138" s="59"/>
    </row>
    <row r="139" spans="1:11" x14ac:dyDescent="0.2">
      <c r="A139" s="14"/>
      <c r="B139" s="14"/>
      <c r="C139" s="14"/>
      <c r="D139" s="14"/>
      <c r="E139" s="14"/>
      <c r="F139" s="14"/>
      <c r="G139" s="14"/>
      <c r="H139" s="14"/>
      <c r="I139" s="59"/>
      <c r="J139" s="59"/>
      <c r="K139" s="59"/>
    </row>
    <row r="140" spans="1:11" x14ac:dyDescent="0.2">
      <c r="A140" s="14"/>
      <c r="B140" s="14"/>
      <c r="C140" s="14"/>
      <c r="D140" s="14"/>
      <c r="E140" s="14"/>
      <c r="F140" s="14"/>
      <c r="G140" s="14"/>
      <c r="H140" s="14"/>
      <c r="I140" s="59"/>
      <c r="J140" s="59"/>
      <c r="K140" s="59"/>
    </row>
    <row r="141" spans="1:11" x14ac:dyDescent="0.2">
      <c r="A141" s="14"/>
      <c r="B141" s="14"/>
      <c r="C141" s="14"/>
      <c r="D141" s="14"/>
      <c r="E141" s="14"/>
      <c r="F141" s="14"/>
      <c r="G141" s="14"/>
      <c r="H141" s="14"/>
      <c r="I141" s="59"/>
      <c r="J141" s="59"/>
      <c r="K141" s="59"/>
    </row>
    <row r="142" spans="1:11" x14ac:dyDescent="0.2">
      <c r="A142" s="14"/>
      <c r="B142" s="14"/>
      <c r="C142" s="14"/>
      <c r="D142" s="14"/>
      <c r="E142" s="14"/>
      <c r="F142" s="14"/>
      <c r="G142" s="14"/>
      <c r="H142" s="14"/>
      <c r="I142" s="59"/>
      <c r="J142" s="59"/>
      <c r="K142" s="59"/>
    </row>
    <row r="143" spans="1:11" x14ac:dyDescent="0.2">
      <c r="A143" s="14"/>
      <c r="B143" s="14"/>
      <c r="C143" s="14"/>
      <c r="D143" s="14"/>
      <c r="E143" s="14"/>
      <c r="F143" s="14"/>
      <c r="G143" s="14"/>
      <c r="H143" s="14"/>
      <c r="I143" s="5"/>
      <c r="J143" s="5"/>
      <c r="K143" s="5"/>
    </row>
    <row r="144" spans="1:11" x14ac:dyDescent="0.2">
      <c r="A144" s="14"/>
      <c r="B144" s="14"/>
      <c r="C144" s="14"/>
      <c r="D144" s="14"/>
      <c r="E144" s="14"/>
      <c r="F144" s="14"/>
      <c r="G144" s="14"/>
      <c r="H144" s="14"/>
      <c r="I144" s="5"/>
      <c r="J144" s="5"/>
      <c r="K144" s="5"/>
    </row>
    <row r="145" spans="9:11" x14ac:dyDescent="0.2">
      <c r="I145" s="5"/>
      <c r="J145" s="5"/>
      <c r="K145" s="5"/>
    </row>
    <row r="146" spans="9:11" x14ac:dyDescent="0.2">
      <c r="I146" s="5"/>
      <c r="J146" s="5"/>
    </row>
    <row r="147" spans="9:11" x14ac:dyDescent="0.2">
      <c r="I147" s="5"/>
      <c r="J147" s="5"/>
    </row>
    <row r="148" spans="9:11" x14ac:dyDescent="0.2">
      <c r="I148" s="5"/>
      <c r="J148" s="5"/>
    </row>
    <row r="149" spans="9:11" x14ac:dyDescent="0.2">
      <c r="I149" s="5"/>
      <c r="J149" s="5"/>
    </row>
    <row r="150" spans="9:11" x14ac:dyDescent="0.2">
      <c r="I150" s="5"/>
      <c r="J150" s="5"/>
    </row>
    <row r="151" spans="9:11" x14ac:dyDescent="0.2">
      <c r="I151" s="5"/>
      <c r="J151" s="5"/>
    </row>
    <row r="152" spans="9:11" x14ac:dyDescent="0.2">
      <c r="I152" s="5"/>
      <c r="J152" s="5"/>
    </row>
  </sheetData>
  <mergeCells count="1">
    <mergeCell ref="A5:C5"/>
  </mergeCells>
  <phoneticPr fontId="0" type="noConversion"/>
  <printOptions horizontalCentered="1"/>
  <pageMargins left="0" right="0" top="0.98425196850393704" bottom="0" header="0.39370078740157483" footer="0"/>
  <pageSetup paperSize="9" scale="59" orientation="portrait" r:id="rId1"/>
  <headerFooter alignWithMargins="0">
    <oddHeader>&amp;CBUREAU OF THE TREASURY
Statistical Data Analysis DIvision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EA74C-25BC-4815-992E-4904DC20A4C4}">
  <sheetPr>
    <pageSetUpPr fitToPage="1"/>
  </sheetPr>
  <dimension ref="A1:P110"/>
  <sheetViews>
    <sheetView zoomScaleNormal="100"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R48" sqref="R48"/>
    </sheetView>
  </sheetViews>
  <sheetFormatPr defaultColWidth="13.85546875" defaultRowHeight="14.25" x14ac:dyDescent="0.2"/>
  <cols>
    <col min="1" max="2" width="1.7109375" style="17" customWidth="1"/>
    <col min="3" max="3" width="37" style="17" customWidth="1"/>
    <col min="4" max="15" width="12.42578125" style="17" customWidth="1"/>
    <col min="16" max="16384" width="13.85546875" style="17"/>
  </cols>
  <sheetData>
    <row r="1" spans="1:16" ht="17.25" customHeight="1" x14ac:dyDescent="0.25">
      <c r="A1" s="16" t="s">
        <v>93</v>
      </c>
    </row>
    <row r="2" spans="1:16" ht="15" x14ac:dyDescent="0.25">
      <c r="A2" s="18" t="s">
        <v>170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6" x14ac:dyDescent="0.2">
      <c r="A3" s="17" t="s">
        <v>6</v>
      </c>
    </row>
    <row r="5" spans="1:16" s="23" customFormat="1" ht="24.75" customHeight="1" thickBot="1" x14ac:dyDescent="0.25">
      <c r="A5" s="95" t="s">
        <v>7</v>
      </c>
      <c r="B5" s="96"/>
      <c r="C5" s="96"/>
      <c r="D5" s="21" t="s">
        <v>25</v>
      </c>
      <c r="E5" s="21" t="s">
        <v>26</v>
      </c>
      <c r="F5" s="21" t="s">
        <v>27</v>
      </c>
      <c r="G5" s="21" t="s">
        <v>82</v>
      </c>
      <c r="H5" s="21" t="s">
        <v>0</v>
      </c>
      <c r="I5" s="21" t="s">
        <v>96</v>
      </c>
      <c r="J5" s="21" t="s">
        <v>97</v>
      </c>
      <c r="K5" s="21" t="s">
        <v>94</v>
      </c>
      <c r="L5" s="21" t="s">
        <v>95</v>
      </c>
      <c r="M5" s="21" t="s">
        <v>29</v>
      </c>
      <c r="N5" s="21" t="s">
        <v>30</v>
      </c>
      <c r="O5" s="21" t="s">
        <v>31</v>
      </c>
      <c r="P5" s="21" t="s">
        <v>38</v>
      </c>
    </row>
    <row r="6" spans="1:16" s="26" customFormat="1" ht="19.5" customHeight="1" thickTop="1" x14ac:dyDescent="0.25">
      <c r="A6" s="16" t="s">
        <v>87</v>
      </c>
      <c r="B6" s="17"/>
      <c r="C6" s="24"/>
      <c r="D6" s="25">
        <f t="shared" ref="D6" si="0">+D8+D58</f>
        <v>236110</v>
      </c>
      <c r="E6" s="25">
        <f t="shared" ref="E6:K6" si="1">+E8+E58</f>
        <v>753313</v>
      </c>
      <c r="F6" s="25">
        <f t="shared" si="1"/>
        <v>250047</v>
      </c>
      <c r="G6" s="25">
        <f t="shared" si="1"/>
        <v>179307</v>
      </c>
      <c r="H6" s="25">
        <f t="shared" si="1"/>
        <v>203769</v>
      </c>
      <c r="I6" s="25">
        <f t="shared" si="1"/>
        <v>220253</v>
      </c>
      <c r="J6" s="25">
        <f t="shared" si="1"/>
        <v>282682</v>
      </c>
      <c r="K6" s="25">
        <f t="shared" si="1"/>
        <v>270286</v>
      </c>
      <c r="L6" s="25">
        <f t="shared" ref="L6:M6" si="2">+L8+L58</f>
        <v>255228</v>
      </c>
      <c r="M6" s="25">
        <f t="shared" si="2"/>
        <v>170029</v>
      </c>
      <c r="N6" s="25">
        <f t="shared" ref="N6:O6" si="3">+N8+N58</f>
        <v>127633</v>
      </c>
      <c r="O6" s="25">
        <f t="shared" si="3"/>
        <v>110197</v>
      </c>
      <c r="P6" s="25">
        <f>+P8+P58</f>
        <v>3058854</v>
      </c>
    </row>
    <row r="7" spans="1:16" s="26" customFormat="1" x14ac:dyDescent="0.2">
      <c r="A7" s="17"/>
      <c r="B7" s="17"/>
      <c r="C7" s="1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15" x14ac:dyDescent="0.25">
      <c r="A8" s="16" t="s">
        <v>55</v>
      </c>
      <c r="D8" s="28">
        <f t="shared" ref="D8" si="4">+D11+D18+D43+D55</f>
        <v>236110</v>
      </c>
      <c r="E8" s="28">
        <f t="shared" ref="E8:K8" si="5">+E11+E18+E43+E55</f>
        <v>753313</v>
      </c>
      <c r="F8" s="28">
        <f t="shared" si="5"/>
        <v>250047</v>
      </c>
      <c r="G8" s="28">
        <f t="shared" si="5"/>
        <v>179307</v>
      </c>
      <c r="H8" s="28">
        <f t="shared" si="5"/>
        <v>203769</v>
      </c>
      <c r="I8" s="28">
        <f t="shared" si="5"/>
        <v>220253</v>
      </c>
      <c r="J8" s="28">
        <f t="shared" si="5"/>
        <v>282682</v>
      </c>
      <c r="K8" s="28">
        <f t="shared" si="5"/>
        <v>270286</v>
      </c>
      <c r="L8" s="28">
        <f t="shared" ref="L8:M8" si="6">+L11+L18+L43+L55</f>
        <v>255228</v>
      </c>
      <c r="M8" s="28">
        <f t="shared" si="6"/>
        <v>170029</v>
      </c>
      <c r="N8" s="28">
        <f t="shared" ref="N8:O8" si="7">+N11+N18+N43+N55</f>
        <v>127633</v>
      </c>
      <c r="O8" s="28">
        <f t="shared" si="7"/>
        <v>110197</v>
      </c>
      <c r="P8" s="28">
        <f>+P11+P18+P43+P55</f>
        <v>3058854</v>
      </c>
    </row>
    <row r="9" spans="1:16" ht="15" x14ac:dyDescent="0.25">
      <c r="A9" s="16"/>
      <c r="C9" s="16" t="s">
        <v>126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ht="10.5" customHeight="1" x14ac:dyDescent="0.25">
      <c r="A10" s="16"/>
      <c r="C10" s="16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ht="15" x14ac:dyDescent="0.25">
      <c r="B11" s="16" t="s">
        <v>125</v>
      </c>
      <c r="D11" s="28">
        <f t="shared" ref="D11:L11" si="8">SUM(D12:D16)</f>
        <v>106000</v>
      </c>
      <c r="E11" s="28">
        <f t="shared" si="8"/>
        <v>108368</v>
      </c>
      <c r="F11" s="28">
        <f t="shared" si="8"/>
        <v>130000</v>
      </c>
      <c r="G11" s="28">
        <f t="shared" si="8"/>
        <v>112000</v>
      </c>
      <c r="H11" s="28">
        <f t="shared" si="8"/>
        <v>82000</v>
      </c>
      <c r="I11" s="28">
        <f t="shared" si="8"/>
        <v>110000</v>
      </c>
      <c r="J11" s="28">
        <f t="shared" si="8"/>
        <v>127600</v>
      </c>
      <c r="K11" s="28">
        <f t="shared" si="8"/>
        <v>130200</v>
      </c>
      <c r="L11" s="28">
        <f t="shared" si="8"/>
        <v>135200</v>
      </c>
      <c r="M11" s="28">
        <f t="shared" ref="M11:N11" si="9">SUM(M12:M16)</f>
        <v>125000</v>
      </c>
      <c r="N11" s="28">
        <f t="shared" si="9"/>
        <v>97600</v>
      </c>
      <c r="O11" s="28">
        <f t="shared" ref="O11" si="10">SUM(O12:O16)</f>
        <v>95000</v>
      </c>
      <c r="P11" s="25">
        <f>SUM(P12:P16)</f>
        <v>1358968</v>
      </c>
    </row>
    <row r="12" spans="1:16" ht="15.75" customHeight="1" x14ac:dyDescent="0.25">
      <c r="B12" s="16"/>
      <c r="C12" s="29" t="s">
        <v>80</v>
      </c>
      <c r="D12" s="30">
        <v>25000</v>
      </c>
      <c r="E12" s="30">
        <v>44568</v>
      </c>
      <c r="F12" s="30">
        <v>50000</v>
      </c>
      <c r="G12" s="30">
        <v>25000</v>
      </c>
      <c r="H12" s="30">
        <v>20000</v>
      </c>
      <c r="I12" s="30">
        <v>50000</v>
      </c>
      <c r="J12" s="30">
        <v>25000</v>
      </c>
      <c r="K12" s="30">
        <v>45000</v>
      </c>
      <c r="L12" s="30">
        <v>50000</v>
      </c>
      <c r="M12" s="30">
        <v>25000</v>
      </c>
      <c r="N12" s="30">
        <v>20000</v>
      </c>
      <c r="O12" s="30">
        <v>50000</v>
      </c>
      <c r="P12" s="30">
        <f>SUM(D12:O12)</f>
        <v>429568</v>
      </c>
    </row>
    <row r="13" spans="1:16" ht="15.75" customHeight="1" x14ac:dyDescent="0.2">
      <c r="B13" s="24"/>
      <c r="C13" s="29" t="s">
        <v>3</v>
      </c>
      <c r="D13" s="30">
        <v>27000</v>
      </c>
      <c r="E13" s="30">
        <v>19500</v>
      </c>
      <c r="F13" s="30">
        <v>20000</v>
      </c>
      <c r="G13" s="30">
        <v>25000</v>
      </c>
      <c r="H13" s="30">
        <v>20000</v>
      </c>
      <c r="I13" s="30">
        <v>20000</v>
      </c>
      <c r="J13" s="30">
        <v>32500</v>
      </c>
      <c r="K13" s="30">
        <v>26000</v>
      </c>
      <c r="L13" s="30">
        <v>26000</v>
      </c>
      <c r="M13" s="30">
        <v>32500</v>
      </c>
      <c r="N13" s="30">
        <v>27100</v>
      </c>
      <c r="O13" s="30">
        <v>15000</v>
      </c>
      <c r="P13" s="30">
        <f t="shared" ref="P13:P16" si="11">SUM(D13:O13)</f>
        <v>290600</v>
      </c>
    </row>
    <row r="14" spans="1:16" ht="15.75" customHeight="1" x14ac:dyDescent="0.2">
      <c r="B14" s="24"/>
      <c r="C14" s="29" t="s">
        <v>4</v>
      </c>
      <c r="D14" s="30">
        <v>29000</v>
      </c>
      <c r="E14" s="30">
        <v>19800</v>
      </c>
      <c r="F14" s="30">
        <v>20000</v>
      </c>
      <c r="G14" s="30">
        <v>25000</v>
      </c>
      <c r="H14" s="30">
        <v>20000</v>
      </c>
      <c r="I14" s="30">
        <v>20000</v>
      </c>
      <c r="J14" s="30">
        <v>35100</v>
      </c>
      <c r="K14" s="30">
        <v>31200</v>
      </c>
      <c r="L14" s="30">
        <v>31200</v>
      </c>
      <c r="M14" s="30">
        <v>32500</v>
      </c>
      <c r="N14" s="30">
        <v>24500</v>
      </c>
      <c r="O14" s="30">
        <v>15000</v>
      </c>
      <c r="P14" s="30">
        <f t="shared" si="11"/>
        <v>303300</v>
      </c>
    </row>
    <row r="15" spans="1:16" x14ac:dyDescent="0.2">
      <c r="B15" s="24"/>
      <c r="C15" s="29" t="s">
        <v>5</v>
      </c>
      <c r="D15" s="30">
        <v>25000</v>
      </c>
      <c r="E15" s="30">
        <v>22000</v>
      </c>
      <c r="F15" s="30">
        <v>20000</v>
      </c>
      <c r="G15" s="30">
        <v>27000</v>
      </c>
      <c r="H15" s="30">
        <v>22000</v>
      </c>
      <c r="I15" s="30">
        <v>20000</v>
      </c>
      <c r="J15" s="30">
        <v>35000</v>
      </c>
      <c r="K15" s="30">
        <v>28000</v>
      </c>
      <c r="L15" s="30">
        <v>28000</v>
      </c>
      <c r="M15" s="30">
        <v>35000</v>
      </c>
      <c r="N15" s="30">
        <v>26000</v>
      </c>
      <c r="O15" s="30">
        <v>15000</v>
      </c>
      <c r="P15" s="30">
        <f t="shared" si="11"/>
        <v>303000</v>
      </c>
    </row>
    <row r="16" spans="1:16" x14ac:dyDescent="0.2">
      <c r="B16" s="24"/>
      <c r="C16" s="29" t="s">
        <v>116</v>
      </c>
      <c r="D16" s="30">
        <v>0</v>
      </c>
      <c r="E16" s="30">
        <v>2500</v>
      </c>
      <c r="F16" s="30">
        <v>20000</v>
      </c>
      <c r="G16" s="30">
        <v>10000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f t="shared" si="11"/>
        <v>32500</v>
      </c>
    </row>
    <row r="17" spans="2:16" ht="15.75" customHeight="1" x14ac:dyDescent="0.2">
      <c r="B17" s="24"/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2:16" ht="15" x14ac:dyDescent="0.25">
      <c r="B18" s="16" t="s">
        <v>113</v>
      </c>
      <c r="D18" s="28">
        <f t="shared" ref="D18:K18" si="12">D19+D24+D26+D30+D21+D37+D39+D33+D35</f>
        <v>130000</v>
      </c>
      <c r="E18" s="28">
        <f t="shared" si="12"/>
        <v>60000</v>
      </c>
      <c r="F18" s="28">
        <f t="shared" si="12"/>
        <v>120000</v>
      </c>
      <c r="G18" s="28">
        <f t="shared" si="12"/>
        <v>67258</v>
      </c>
      <c r="H18" s="28">
        <f t="shared" si="12"/>
        <v>94245</v>
      </c>
      <c r="I18" s="28">
        <f t="shared" si="12"/>
        <v>80228</v>
      </c>
      <c r="J18" s="28">
        <f t="shared" si="12"/>
        <v>115000</v>
      </c>
      <c r="K18" s="28">
        <f t="shared" si="12"/>
        <v>110000</v>
      </c>
      <c r="L18" s="28">
        <f>L19+L24+L26+L30+L21+L37+L39+L33+L35</f>
        <v>120000</v>
      </c>
      <c r="M18" s="28">
        <f>M19+M24+M26+M30+M21+M37+M39+M33+M35</f>
        <v>45000</v>
      </c>
      <c r="N18" s="28">
        <f>N19+N24+N26+N30+N21+N37+N39+N33+N35</f>
        <v>30000</v>
      </c>
      <c r="O18" s="28">
        <f>O19+O24+O26+O30+O21+O37+O39+O33+O35</f>
        <v>15000</v>
      </c>
      <c r="P18" s="25">
        <f>P19+P24+P26+P30+P21+P37+P39+P33+P35</f>
        <v>986731</v>
      </c>
    </row>
    <row r="19" spans="2:16" ht="15" x14ac:dyDescent="0.25">
      <c r="B19" s="24"/>
      <c r="C19" s="31" t="s">
        <v>19</v>
      </c>
      <c r="D19" s="25">
        <f t="shared" ref="D19" si="13">SUM(D20:D21)</f>
        <v>30000</v>
      </c>
      <c r="E19" s="25">
        <f t="shared" ref="E19:O19" si="14">SUM(E20)</f>
        <v>30000</v>
      </c>
      <c r="F19" s="25">
        <f t="shared" si="14"/>
        <v>0</v>
      </c>
      <c r="G19" s="25">
        <f t="shared" si="14"/>
        <v>0</v>
      </c>
      <c r="H19" s="25">
        <f t="shared" si="14"/>
        <v>30000</v>
      </c>
      <c r="I19" s="25">
        <f t="shared" si="14"/>
        <v>0</v>
      </c>
      <c r="J19" s="25">
        <f t="shared" si="14"/>
        <v>0</v>
      </c>
      <c r="K19" s="25">
        <f t="shared" si="14"/>
        <v>0</v>
      </c>
      <c r="L19" s="25">
        <f t="shared" si="14"/>
        <v>0</v>
      </c>
      <c r="M19" s="25">
        <f t="shared" si="14"/>
        <v>0</v>
      </c>
      <c r="N19" s="25">
        <f t="shared" si="14"/>
        <v>0</v>
      </c>
      <c r="O19" s="25">
        <f t="shared" si="14"/>
        <v>0</v>
      </c>
      <c r="P19" s="25">
        <f>P20</f>
        <v>90000</v>
      </c>
    </row>
    <row r="20" spans="2:16" x14ac:dyDescent="0.2">
      <c r="B20" s="24"/>
      <c r="C20" s="32" t="s">
        <v>68</v>
      </c>
      <c r="D20" s="27">
        <v>30000</v>
      </c>
      <c r="E20" s="27">
        <v>30000</v>
      </c>
      <c r="F20" s="27">
        <v>0</v>
      </c>
      <c r="G20" s="27">
        <v>0</v>
      </c>
      <c r="H20" s="27">
        <v>30000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30">
        <f t="shared" ref="P20" si="15">SUM(D20:O20)</f>
        <v>90000</v>
      </c>
    </row>
    <row r="21" spans="2:16" ht="15" hidden="1" x14ac:dyDescent="0.25">
      <c r="B21" s="24"/>
      <c r="C21" s="31" t="s">
        <v>134</v>
      </c>
      <c r="D21" s="25">
        <f>D22+D23</f>
        <v>0</v>
      </c>
      <c r="E21" s="25">
        <f t="shared" ref="E21:P21" si="16">E22+E23</f>
        <v>0</v>
      </c>
      <c r="F21" s="25">
        <f t="shared" ref="F21" si="17">F22+F23</f>
        <v>0</v>
      </c>
      <c r="G21" s="25"/>
      <c r="H21" s="25"/>
      <c r="I21" s="25"/>
      <c r="J21" s="25"/>
      <c r="K21" s="25"/>
      <c r="L21" s="25"/>
      <c r="M21" s="25"/>
      <c r="N21" s="25"/>
      <c r="O21" s="25"/>
      <c r="P21" s="25">
        <f t="shared" si="16"/>
        <v>0</v>
      </c>
    </row>
    <row r="22" spans="2:16" hidden="1" x14ac:dyDescent="0.2">
      <c r="B22" s="24"/>
      <c r="C22" s="32" t="s">
        <v>135</v>
      </c>
      <c r="D22" s="27">
        <v>0</v>
      </c>
      <c r="E22" s="27">
        <v>0</v>
      </c>
      <c r="F22" s="27">
        <v>0</v>
      </c>
      <c r="G22" s="27"/>
      <c r="H22" s="27"/>
      <c r="I22" s="27"/>
      <c r="J22" s="27"/>
      <c r="K22" s="27"/>
      <c r="L22" s="27"/>
      <c r="M22" s="27"/>
      <c r="N22" s="27"/>
      <c r="O22" s="27"/>
      <c r="P22" s="30">
        <f t="shared" ref="P22:P23" si="18">SUM(D22:E22)</f>
        <v>0</v>
      </c>
    </row>
    <row r="23" spans="2:16" hidden="1" x14ac:dyDescent="0.2">
      <c r="B23" s="24"/>
      <c r="C23" s="32" t="s">
        <v>71</v>
      </c>
      <c r="D23" s="27">
        <v>0</v>
      </c>
      <c r="E23" s="27">
        <v>0</v>
      </c>
      <c r="F23" s="27">
        <v>0</v>
      </c>
      <c r="G23" s="27"/>
      <c r="H23" s="27"/>
      <c r="I23" s="27"/>
      <c r="J23" s="27"/>
      <c r="K23" s="27"/>
      <c r="L23" s="27"/>
      <c r="M23" s="27"/>
      <c r="N23" s="27"/>
      <c r="O23" s="27"/>
      <c r="P23" s="30">
        <f t="shared" si="18"/>
        <v>0</v>
      </c>
    </row>
    <row r="24" spans="2:16" ht="15" x14ac:dyDescent="0.25">
      <c r="B24" s="24"/>
      <c r="C24" s="31" t="s">
        <v>9</v>
      </c>
      <c r="D24" s="25">
        <f t="shared" ref="D24:O24" si="19">SUM(D25:D25)</f>
        <v>30000</v>
      </c>
      <c r="E24" s="25">
        <f t="shared" si="19"/>
        <v>0</v>
      </c>
      <c r="F24" s="25">
        <f t="shared" si="19"/>
        <v>0</v>
      </c>
      <c r="G24" s="25">
        <f t="shared" si="19"/>
        <v>0</v>
      </c>
      <c r="H24" s="25">
        <f t="shared" si="19"/>
        <v>0</v>
      </c>
      <c r="I24" s="25">
        <f t="shared" si="19"/>
        <v>0</v>
      </c>
      <c r="J24" s="25">
        <f t="shared" si="19"/>
        <v>0</v>
      </c>
      <c r="K24" s="25">
        <f t="shared" si="19"/>
        <v>0</v>
      </c>
      <c r="L24" s="25">
        <f t="shared" si="19"/>
        <v>0</v>
      </c>
      <c r="M24" s="25">
        <f t="shared" si="19"/>
        <v>0</v>
      </c>
      <c r="N24" s="25">
        <f t="shared" si="19"/>
        <v>0</v>
      </c>
      <c r="O24" s="25">
        <f t="shared" si="19"/>
        <v>0</v>
      </c>
      <c r="P24" s="25">
        <f>P25</f>
        <v>30000</v>
      </c>
    </row>
    <row r="25" spans="2:16" x14ac:dyDescent="0.2">
      <c r="B25" s="24"/>
      <c r="C25" s="29" t="s">
        <v>72</v>
      </c>
      <c r="D25" s="27">
        <v>30000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/>
      <c r="K25" s="27"/>
      <c r="L25" s="27"/>
      <c r="M25" s="27"/>
      <c r="N25" s="27"/>
      <c r="O25" s="27"/>
      <c r="P25" s="30">
        <f t="shared" ref="P25" si="20">SUM(D25:O25)</f>
        <v>30000</v>
      </c>
    </row>
    <row r="26" spans="2:16" ht="15" x14ac:dyDescent="0.25">
      <c r="B26" s="24"/>
      <c r="C26" s="31" t="s">
        <v>10</v>
      </c>
      <c r="D26" s="25">
        <f>SUM(D27:D29)</f>
        <v>35000</v>
      </c>
      <c r="E26" s="25">
        <f t="shared" ref="E26:M26" si="21">SUM(E27:E29)</f>
        <v>0</v>
      </c>
      <c r="F26" s="25">
        <f t="shared" si="21"/>
        <v>60000</v>
      </c>
      <c r="G26" s="25">
        <f t="shared" si="21"/>
        <v>30000</v>
      </c>
      <c r="H26" s="25">
        <f t="shared" si="21"/>
        <v>0</v>
      </c>
      <c r="I26" s="25">
        <f t="shared" si="21"/>
        <v>0</v>
      </c>
      <c r="J26" s="25">
        <f t="shared" si="21"/>
        <v>30000</v>
      </c>
      <c r="K26" s="25">
        <f t="shared" si="21"/>
        <v>30000</v>
      </c>
      <c r="L26" s="25">
        <f t="shared" si="21"/>
        <v>30000</v>
      </c>
      <c r="M26" s="25">
        <f t="shared" si="21"/>
        <v>15000</v>
      </c>
      <c r="N26" s="25">
        <f t="shared" ref="N26:O26" si="22">SUM(N27:N29)</f>
        <v>15000</v>
      </c>
      <c r="O26" s="25">
        <f t="shared" si="22"/>
        <v>0</v>
      </c>
      <c r="P26" s="25">
        <f t="shared" ref="P26" si="23">SUM(P27:P29)</f>
        <v>245000</v>
      </c>
    </row>
    <row r="27" spans="2:16" x14ac:dyDescent="0.2">
      <c r="B27" s="24"/>
      <c r="C27" s="29" t="s">
        <v>72</v>
      </c>
      <c r="D27" s="27">
        <v>30000</v>
      </c>
      <c r="E27" s="27">
        <v>0</v>
      </c>
      <c r="F27" s="27">
        <v>60000</v>
      </c>
      <c r="G27" s="27">
        <v>30000</v>
      </c>
      <c r="H27" s="27">
        <v>0</v>
      </c>
      <c r="I27" s="27">
        <v>0</v>
      </c>
      <c r="J27" s="27">
        <v>30000</v>
      </c>
      <c r="K27" s="27">
        <v>30000</v>
      </c>
      <c r="L27" s="27">
        <v>30000</v>
      </c>
      <c r="M27" s="27">
        <v>15000</v>
      </c>
      <c r="N27" s="27">
        <v>15000</v>
      </c>
      <c r="O27" s="27"/>
      <c r="P27" s="30">
        <f t="shared" ref="P27:P28" si="24">SUM(D27:O27)</f>
        <v>240000</v>
      </c>
    </row>
    <row r="28" spans="2:16" x14ac:dyDescent="0.2">
      <c r="B28" s="24"/>
      <c r="C28" s="29" t="s">
        <v>73</v>
      </c>
      <c r="D28" s="27">
        <v>5000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/>
      <c r="K28" s="27"/>
      <c r="L28" s="27"/>
      <c r="M28" s="27"/>
      <c r="N28" s="27"/>
      <c r="O28" s="27"/>
      <c r="P28" s="30">
        <f t="shared" si="24"/>
        <v>5000</v>
      </c>
    </row>
    <row r="29" spans="2:16" hidden="1" x14ac:dyDescent="0.2">
      <c r="B29" s="24"/>
      <c r="C29" s="29" t="s">
        <v>115</v>
      </c>
      <c r="D29" s="27">
        <v>0</v>
      </c>
      <c r="E29" s="27">
        <v>0</v>
      </c>
      <c r="F29" s="27">
        <v>0</v>
      </c>
      <c r="G29" s="27"/>
      <c r="H29" s="27"/>
      <c r="I29" s="27"/>
      <c r="J29" s="27"/>
      <c r="K29" s="27"/>
      <c r="L29" s="27"/>
      <c r="M29" s="27"/>
      <c r="N29" s="27"/>
      <c r="O29" s="27"/>
      <c r="P29" s="30">
        <f t="shared" ref="P29" si="25">SUM(D29:E29)</f>
        <v>0</v>
      </c>
    </row>
    <row r="30" spans="2:16" ht="15" x14ac:dyDescent="0.25">
      <c r="B30" s="24"/>
      <c r="C30" s="31" t="s">
        <v>11</v>
      </c>
      <c r="D30" s="25">
        <f>SUM(D31:D32)</f>
        <v>35000</v>
      </c>
      <c r="E30" s="25">
        <f t="shared" ref="D30:P35" si="26">SUM(E31:E31)</f>
        <v>0</v>
      </c>
      <c r="F30" s="25">
        <f t="shared" si="26"/>
        <v>30000</v>
      </c>
      <c r="G30" s="25">
        <f t="shared" si="26"/>
        <v>20625</v>
      </c>
      <c r="H30" s="25">
        <f t="shared" si="26"/>
        <v>30000</v>
      </c>
      <c r="I30" s="25">
        <f t="shared" si="26"/>
        <v>26225</v>
      </c>
      <c r="J30" s="25">
        <f t="shared" ref="J30:P30" si="27">SUM(J31:J32)</f>
        <v>60000</v>
      </c>
      <c r="K30" s="25">
        <f t="shared" si="27"/>
        <v>0</v>
      </c>
      <c r="L30" s="25">
        <f t="shared" si="27"/>
        <v>35000</v>
      </c>
      <c r="M30" s="25">
        <f t="shared" si="27"/>
        <v>30000</v>
      </c>
      <c r="N30" s="25">
        <f t="shared" si="27"/>
        <v>0</v>
      </c>
      <c r="O30" s="25">
        <f t="shared" si="27"/>
        <v>15000</v>
      </c>
      <c r="P30" s="25">
        <f t="shared" si="27"/>
        <v>281850</v>
      </c>
    </row>
    <row r="31" spans="2:16" x14ac:dyDescent="0.2">
      <c r="B31" s="24"/>
      <c r="C31" s="29" t="s">
        <v>72</v>
      </c>
      <c r="D31" s="27">
        <v>30000</v>
      </c>
      <c r="E31" s="27">
        <v>0</v>
      </c>
      <c r="F31" s="27">
        <v>30000</v>
      </c>
      <c r="G31" s="27">
        <v>20625</v>
      </c>
      <c r="H31" s="27">
        <v>30000</v>
      </c>
      <c r="I31" s="27">
        <v>26225</v>
      </c>
      <c r="J31" s="27">
        <v>30000</v>
      </c>
      <c r="K31" s="27">
        <v>0</v>
      </c>
      <c r="L31" s="27">
        <v>30000</v>
      </c>
      <c r="M31" s="27">
        <v>30000</v>
      </c>
      <c r="N31" s="27"/>
      <c r="O31" s="27">
        <v>15000</v>
      </c>
      <c r="P31" s="30">
        <f t="shared" ref="P31:P32" si="28">SUM(D31:O31)</f>
        <v>241850</v>
      </c>
    </row>
    <row r="32" spans="2:16" x14ac:dyDescent="0.2">
      <c r="B32" s="24"/>
      <c r="C32" s="29" t="s">
        <v>73</v>
      </c>
      <c r="D32" s="27">
        <v>5000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30000</v>
      </c>
      <c r="K32" s="27">
        <v>0</v>
      </c>
      <c r="L32" s="27">
        <v>5000</v>
      </c>
      <c r="M32" s="27">
        <v>0</v>
      </c>
      <c r="N32" s="27"/>
      <c r="O32" s="27"/>
      <c r="P32" s="30">
        <f t="shared" si="28"/>
        <v>40000</v>
      </c>
    </row>
    <row r="33" spans="1:16" ht="15" hidden="1" x14ac:dyDescent="0.25">
      <c r="B33" s="24"/>
      <c r="C33" s="31" t="s">
        <v>167</v>
      </c>
      <c r="D33" s="25">
        <f t="shared" si="26"/>
        <v>0</v>
      </c>
      <c r="E33" s="25">
        <f t="shared" si="26"/>
        <v>0</v>
      </c>
      <c r="F33" s="25">
        <f t="shared" si="26"/>
        <v>0</v>
      </c>
      <c r="G33" s="25"/>
      <c r="H33" s="25"/>
      <c r="I33" s="25"/>
      <c r="J33" s="25"/>
      <c r="K33" s="25"/>
      <c r="L33" s="25"/>
      <c r="M33" s="25"/>
      <c r="N33" s="25"/>
      <c r="O33" s="25"/>
      <c r="P33" s="25">
        <f>SUM(D33:E33)</f>
        <v>0</v>
      </c>
    </row>
    <row r="34" spans="1:16" hidden="1" x14ac:dyDescent="0.2">
      <c r="B34" s="24"/>
      <c r="C34" s="29" t="s">
        <v>72</v>
      </c>
      <c r="D34" s="27">
        <v>0</v>
      </c>
      <c r="E34" s="27">
        <v>0</v>
      </c>
      <c r="F34" s="27">
        <v>0</v>
      </c>
      <c r="G34" s="27"/>
      <c r="H34" s="27"/>
      <c r="I34" s="27"/>
      <c r="J34" s="27"/>
      <c r="K34" s="27"/>
      <c r="L34" s="27"/>
      <c r="M34" s="27"/>
      <c r="N34" s="27"/>
      <c r="O34" s="27"/>
      <c r="P34" s="30">
        <f>SUM(D34:E34)</f>
        <v>0</v>
      </c>
    </row>
    <row r="35" spans="1:16" ht="15" hidden="1" x14ac:dyDescent="0.25">
      <c r="B35" s="24"/>
      <c r="C35" s="31" t="s">
        <v>77</v>
      </c>
      <c r="D35" s="25">
        <f t="shared" si="26"/>
        <v>0</v>
      </c>
      <c r="E35" s="25">
        <f t="shared" si="26"/>
        <v>0</v>
      </c>
      <c r="F35" s="25">
        <f t="shared" si="26"/>
        <v>0</v>
      </c>
      <c r="G35" s="25"/>
      <c r="H35" s="25"/>
      <c r="I35" s="25"/>
      <c r="J35" s="25"/>
      <c r="K35" s="25"/>
      <c r="L35" s="25"/>
      <c r="M35" s="25"/>
      <c r="N35" s="25"/>
      <c r="O35" s="25"/>
      <c r="P35" s="25">
        <f t="shared" si="26"/>
        <v>0</v>
      </c>
    </row>
    <row r="36" spans="1:16" hidden="1" x14ac:dyDescent="0.2">
      <c r="B36" s="24"/>
      <c r="C36" s="29" t="s">
        <v>72</v>
      </c>
      <c r="D36" s="27">
        <v>0</v>
      </c>
      <c r="E36" s="27">
        <v>0</v>
      </c>
      <c r="F36" s="27">
        <v>0</v>
      </c>
      <c r="G36" s="27"/>
      <c r="H36" s="27"/>
      <c r="I36" s="27"/>
      <c r="J36" s="27"/>
      <c r="K36" s="27"/>
      <c r="L36" s="27"/>
      <c r="M36" s="27"/>
      <c r="N36" s="27"/>
      <c r="O36" s="27"/>
      <c r="P36" s="30">
        <f>SUM(D36:E36)</f>
        <v>0</v>
      </c>
    </row>
    <row r="37" spans="1:16" ht="15" x14ac:dyDescent="0.25">
      <c r="B37" s="24"/>
      <c r="C37" s="31" t="s">
        <v>12</v>
      </c>
      <c r="D37" s="25">
        <f>SUM(D38)</f>
        <v>0</v>
      </c>
      <c r="E37" s="25">
        <f t="shared" ref="E37:O37" si="29">SUM(E38)</f>
        <v>30000</v>
      </c>
      <c r="F37" s="25">
        <f t="shared" si="29"/>
        <v>30000</v>
      </c>
      <c r="G37" s="25">
        <f t="shared" si="29"/>
        <v>16633</v>
      </c>
      <c r="H37" s="25">
        <f t="shared" si="29"/>
        <v>34245</v>
      </c>
      <c r="I37" s="25">
        <f t="shared" si="29"/>
        <v>54003</v>
      </c>
      <c r="J37" s="25">
        <f t="shared" si="29"/>
        <v>25000</v>
      </c>
      <c r="K37" s="25">
        <f t="shared" si="29"/>
        <v>80000</v>
      </c>
      <c r="L37" s="25">
        <f t="shared" si="29"/>
        <v>55000</v>
      </c>
      <c r="M37" s="25">
        <f t="shared" si="29"/>
        <v>0</v>
      </c>
      <c r="N37" s="25">
        <f t="shared" si="29"/>
        <v>15000</v>
      </c>
      <c r="O37" s="25">
        <f t="shared" si="29"/>
        <v>0</v>
      </c>
      <c r="P37" s="25">
        <f>P38</f>
        <v>339881</v>
      </c>
    </row>
    <row r="38" spans="1:16" x14ac:dyDescent="0.2">
      <c r="B38" s="24"/>
      <c r="C38" s="29" t="s">
        <v>72</v>
      </c>
      <c r="D38" s="27">
        <v>0</v>
      </c>
      <c r="E38" s="27">
        <v>30000</v>
      </c>
      <c r="F38" s="27">
        <v>30000</v>
      </c>
      <c r="G38" s="27">
        <v>16633</v>
      </c>
      <c r="H38" s="27">
        <v>34245</v>
      </c>
      <c r="I38" s="27">
        <v>54003</v>
      </c>
      <c r="J38" s="27">
        <v>25000</v>
      </c>
      <c r="K38" s="27">
        <v>80000</v>
      </c>
      <c r="L38" s="27">
        <v>55000</v>
      </c>
      <c r="M38" s="27">
        <v>0</v>
      </c>
      <c r="N38" s="27">
        <v>15000</v>
      </c>
      <c r="O38" s="27"/>
      <c r="P38" s="30">
        <f t="shared" ref="P38" si="30">SUM(D38:O38)</f>
        <v>339881</v>
      </c>
    </row>
    <row r="39" spans="1:16" ht="15" hidden="1" x14ac:dyDescent="0.25">
      <c r="B39" s="24"/>
      <c r="C39" s="31" t="s">
        <v>13</v>
      </c>
      <c r="D39" s="25">
        <f>SUM(D40:D41)</f>
        <v>0</v>
      </c>
      <c r="E39" s="25">
        <f t="shared" ref="E39:F39" si="31">SUM(E40:E41)</f>
        <v>0</v>
      </c>
      <c r="F39" s="25">
        <f t="shared" si="31"/>
        <v>0</v>
      </c>
      <c r="G39" s="25"/>
      <c r="H39" s="25"/>
      <c r="I39" s="25"/>
      <c r="J39" s="25"/>
      <c r="K39" s="25"/>
      <c r="L39" s="25"/>
      <c r="M39" s="25"/>
      <c r="N39" s="25"/>
      <c r="O39" s="25"/>
      <c r="P39" s="25">
        <f>SUM(D39:E39)</f>
        <v>0</v>
      </c>
    </row>
    <row r="40" spans="1:16" hidden="1" x14ac:dyDescent="0.2">
      <c r="B40" s="24"/>
      <c r="C40" s="29" t="s">
        <v>72</v>
      </c>
      <c r="D40" s="27">
        <v>0</v>
      </c>
      <c r="E40" s="27">
        <v>0</v>
      </c>
      <c r="F40" s="27">
        <v>0</v>
      </c>
      <c r="G40" s="27"/>
      <c r="H40" s="27"/>
      <c r="I40" s="27"/>
      <c r="J40" s="27"/>
      <c r="K40" s="27"/>
      <c r="L40" s="27"/>
      <c r="M40" s="27"/>
      <c r="N40" s="27"/>
      <c r="O40" s="27"/>
      <c r="P40" s="30">
        <f t="shared" ref="P40:P41" si="32">SUM(D40:E40)</f>
        <v>0</v>
      </c>
    </row>
    <row r="41" spans="1:16" hidden="1" x14ac:dyDescent="0.2">
      <c r="B41" s="24"/>
      <c r="C41" s="29" t="s">
        <v>73</v>
      </c>
      <c r="D41" s="27">
        <v>0</v>
      </c>
      <c r="E41" s="27">
        <v>0</v>
      </c>
      <c r="F41" s="27">
        <v>0</v>
      </c>
      <c r="G41" s="27"/>
      <c r="H41" s="27"/>
      <c r="I41" s="27"/>
      <c r="J41" s="27"/>
      <c r="K41" s="27"/>
      <c r="L41" s="27"/>
      <c r="M41" s="27"/>
      <c r="N41" s="27"/>
      <c r="O41" s="27"/>
      <c r="P41" s="30">
        <f t="shared" si="32"/>
        <v>0</v>
      </c>
    </row>
    <row r="42" spans="1:16" x14ac:dyDescent="0.2">
      <c r="B42" s="24"/>
      <c r="C42" s="29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 ht="14.25" customHeight="1" x14ac:dyDescent="0.25">
      <c r="A43" s="16"/>
      <c r="B43" s="16" t="s">
        <v>54</v>
      </c>
      <c r="D43" s="28">
        <f t="shared" ref="D43:L43" si="33">+D44+D48+D52</f>
        <v>0</v>
      </c>
      <c r="E43" s="28">
        <f t="shared" si="33"/>
        <v>584861</v>
      </c>
      <c r="F43" s="28">
        <f t="shared" si="33"/>
        <v>0</v>
      </c>
      <c r="G43" s="28">
        <f t="shared" si="33"/>
        <v>0</v>
      </c>
      <c r="H43" s="28">
        <f t="shared" si="33"/>
        <v>27476</v>
      </c>
      <c r="I43" s="28">
        <f t="shared" si="33"/>
        <v>30000</v>
      </c>
      <c r="J43" s="28">
        <f t="shared" si="33"/>
        <v>40000</v>
      </c>
      <c r="K43" s="28">
        <f t="shared" si="33"/>
        <v>30000</v>
      </c>
      <c r="L43" s="28">
        <f t="shared" si="33"/>
        <v>0</v>
      </c>
      <c r="M43" s="28">
        <f t="shared" ref="M43:N43" si="34">+M44+M48+M52</f>
        <v>0</v>
      </c>
      <c r="N43" s="28">
        <f t="shared" si="34"/>
        <v>0</v>
      </c>
      <c r="O43" s="28">
        <f t="shared" ref="O43" si="35">+O44+O48+O52</f>
        <v>0</v>
      </c>
      <c r="P43" s="25">
        <f>+P44+P48+P52</f>
        <v>712337</v>
      </c>
    </row>
    <row r="44" spans="1:16" ht="15" x14ac:dyDescent="0.25">
      <c r="B44" s="16"/>
      <c r="C44" s="16" t="s">
        <v>62</v>
      </c>
      <c r="D44" s="25">
        <f t="shared" ref="D44:L44" si="36">D45+D46</f>
        <v>0</v>
      </c>
      <c r="E44" s="25">
        <f t="shared" si="36"/>
        <v>584861</v>
      </c>
      <c r="F44" s="25">
        <f t="shared" si="36"/>
        <v>0</v>
      </c>
      <c r="G44" s="25">
        <f t="shared" si="36"/>
        <v>0</v>
      </c>
      <c r="H44" s="25">
        <f t="shared" si="36"/>
        <v>0</v>
      </c>
      <c r="I44" s="25">
        <f t="shared" si="36"/>
        <v>0</v>
      </c>
      <c r="J44" s="25">
        <f t="shared" si="36"/>
        <v>0</v>
      </c>
      <c r="K44" s="25">
        <f t="shared" si="36"/>
        <v>0</v>
      </c>
      <c r="L44" s="25">
        <f t="shared" si="36"/>
        <v>0</v>
      </c>
      <c r="M44" s="25">
        <f t="shared" ref="M44:N44" si="37">M45+M46</f>
        <v>0</v>
      </c>
      <c r="N44" s="25">
        <f t="shared" si="37"/>
        <v>0</v>
      </c>
      <c r="O44" s="25">
        <f t="shared" ref="O44" si="38">O45+O46</f>
        <v>0</v>
      </c>
      <c r="P44" s="25">
        <f>SUM(D44:E44)</f>
        <v>584861</v>
      </c>
    </row>
    <row r="45" spans="1:16" x14ac:dyDescent="0.2">
      <c r="B45" s="24"/>
      <c r="C45" s="32" t="s">
        <v>9</v>
      </c>
      <c r="D45" s="27">
        <v>0</v>
      </c>
      <c r="E45" s="27">
        <v>584861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30">
        <f t="shared" ref="P45" si="39">SUM(D45:O45)</f>
        <v>584861</v>
      </c>
    </row>
    <row r="46" spans="1:16" hidden="1" x14ac:dyDescent="0.2">
      <c r="B46" s="24"/>
      <c r="C46" s="32" t="s">
        <v>130</v>
      </c>
      <c r="D46" s="27">
        <v>0</v>
      </c>
      <c r="E46" s="27">
        <v>0</v>
      </c>
      <c r="F46" s="27">
        <v>0</v>
      </c>
      <c r="G46" s="27"/>
      <c r="H46" s="27"/>
      <c r="I46" s="27"/>
      <c r="J46" s="27"/>
      <c r="K46" s="27"/>
      <c r="L46" s="27"/>
      <c r="M46" s="27"/>
      <c r="N46" s="27"/>
      <c r="O46" s="27"/>
      <c r="P46" s="30">
        <f t="shared" ref="P46" si="40">SUM(D46:E46)</f>
        <v>0</v>
      </c>
    </row>
    <row r="47" spans="1:16" x14ac:dyDescent="0.2">
      <c r="B47" s="24"/>
      <c r="C47" s="29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6" ht="15" x14ac:dyDescent="0.25">
      <c r="B48" s="24"/>
      <c r="C48" s="31" t="s">
        <v>133</v>
      </c>
      <c r="D48" s="28">
        <f t="shared" ref="D48:O48" si="41">D49</f>
        <v>0</v>
      </c>
      <c r="E48" s="28">
        <f t="shared" si="41"/>
        <v>0</v>
      </c>
      <c r="F48" s="28">
        <f t="shared" si="41"/>
        <v>0</v>
      </c>
      <c r="G48" s="28">
        <f t="shared" si="41"/>
        <v>0</v>
      </c>
      <c r="H48" s="28">
        <f t="shared" si="41"/>
        <v>27476</v>
      </c>
      <c r="I48" s="28">
        <f t="shared" si="41"/>
        <v>30000</v>
      </c>
      <c r="J48" s="28">
        <f t="shared" si="41"/>
        <v>40000</v>
      </c>
      <c r="K48" s="28">
        <f t="shared" si="41"/>
        <v>30000</v>
      </c>
      <c r="L48" s="28">
        <f t="shared" si="41"/>
        <v>0</v>
      </c>
      <c r="M48" s="28">
        <f t="shared" si="41"/>
        <v>0</v>
      </c>
      <c r="N48" s="28">
        <f t="shared" si="41"/>
        <v>0</v>
      </c>
      <c r="O48" s="28">
        <f t="shared" si="41"/>
        <v>0</v>
      </c>
      <c r="P48" s="28">
        <f t="shared" ref="P48" si="42">P49</f>
        <v>127476</v>
      </c>
    </row>
    <row r="49" spans="1:16" x14ac:dyDescent="0.2">
      <c r="B49" s="24"/>
      <c r="C49" s="32" t="s">
        <v>148</v>
      </c>
      <c r="D49" s="27">
        <v>0</v>
      </c>
      <c r="E49" s="27">
        <v>0</v>
      </c>
      <c r="F49" s="27">
        <v>0</v>
      </c>
      <c r="G49" s="27">
        <v>0</v>
      </c>
      <c r="H49" s="27">
        <v>27476</v>
      </c>
      <c r="I49" s="27">
        <v>30000</v>
      </c>
      <c r="J49" s="27">
        <v>40000</v>
      </c>
      <c r="K49" s="27">
        <v>30000</v>
      </c>
      <c r="L49" s="27">
        <v>0</v>
      </c>
      <c r="M49" s="27">
        <v>0</v>
      </c>
      <c r="N49" s="27">
        <v>0</v>
      </c>
      <c r="O49" s="27">
        <v>0</v>
      </c>
      <c r="P49" s="27">
        <f t="shared" ref="P49" si="43">SUM(D49:O49)</f>
        <v>127476</v>
      </c>
    </row>
    <row r="50" spans="1:16" hidden="1" x14ac:dyDescent="0.2">
      <c r="B50" s="24"/>
      <c r="C50" s="32" t="s">
        <v>128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/>
      <c r="J50" s="27"/>
      <c r="K50" s="27"/>
      <c r="L50" s="27"/>
      <c r="M50" s="27"/>
      <c r="N50" s="27"/>
      <c r="O50" s="27"/>
      <c r="P50" s="27"/>
    </row>
    <row r="51" spans="1:16" x14ac:dyDescent="0.2">
      <c r="B51" s="24"/>
      <c r="C51" s="32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1:16" ht="15" x14ac:dyDescent="0.25">
      <c r="B52" s="24"/>
      <c r="C52" s="16" t="s">
        <v>168</v>
      </c>
      <c r="D52" s="25">
        <f t="shared" ref="D52:O52" si="44">+D53</f>
        <v>0</v>
      </c>
      <c r="E52" s="25">
        <f t="shared" si="44"/>
        <v>0</v>
      </c>
      <c r="F52" s="25">
        <f t="shared" si="44"/>
        <v>0</v>
      </c>
      <c r="G52" s="25">
        <f t="shared" si="44"/>
        <v>0</v>
      </c>
      <c r="H52" s="25">
        <f t="shared" si="44"/>
        <v>0</v>
      </c>
      <c r="I52" s="25">
        <f t="shared" si="44"/>
        <v>0</v>
      </c>
      <c r="J52" s="25">
        <f t="shared" si="44"/>
        <v>0</v>
      </c>
      <c r="K52" s="25">
        <f t="shared" si="44"/>
        <v>0</v>
      </c>
      <c r="L52" s="25">
        <f t="shared" si="44"/>
        <v>0</v>
      </c>
      <c r="M52" s="25">
        <f t="shared" si="44"/>
        <v>0</v>
      </c>
      <c r="N52" s="25">
        <f t="shared" si="44"/>
        <v>0</v>
      </c>
      <c r="O52" s="25">
        <f t="shared" si="44"/>
        <v>0</v>
      </c>
      <c r="P52" s="25">
        <f>SUM(D52:E52)</f>
        <v>0</v>
      </c>
    </row>
    <row r="53" spans="1:16" hidden="1" x14ac:dyDescent="0.2">
      <c r="B53" s="24"/>
      <c r="C53" s="32" t="s">
        <v>169</v>
      </c>
      <c r="D53" s="27">
        <v>0</v>
      </c>
      <c r="E53" s="27">
        <v>0</v>
      </c>
      <c r="F53" s="27">
        <v>0</v>
      </c>
      <c r="G53" s="27"/>
      <c r="H53" s="27"/>
      <c r="I53" s="27"/>
      <c r="J53" s="27"/>
      <c r="K53" s="27"/>
      <c r="L53" s="27"/>
      <c r="M53" s="27"/>
      <c r="N53" s="27"/>
      <c r="O53" s="27"/>
      <c r="P53" s="30">
        <f>SUM(D53:E53)</f>
        <v>0</v>
      </c>
    </row>
    <row r="54" spans="1:16" x14ac:dyDescent="0.2">
      <c r="B54" s="24"/>
      <c r="C54" s="29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1:16" ht="13.5" customHeight="1" x14ac:dyDescent="0.25">
      <c r="A55" s="24"/>
      <c r="B55" s="31" t="s">
        <v>83</v>
      </c>
      <c r="D55" s="25">
        <f>D56</f>
        <v>110</v>
      </c>
      <c r="E55" s="25">
        <f t="shared" ref="E55:O55" si="45">E56</f>
        <v>84</v>
      </c>
      <c r="F55" s="25">
        <f t="shared" si="45"/>
        <v>47</v>
      </c>
      <c r="G55" s="25">
        <f t="shared" si="45"/>
        <v>49</v>
      </c>
      <c r="H55" s="25">
        <f t="shared" si="45"/>
        <v>48</v>
      </c>
      <c r="I55" s="25">
        <f t="shared" si="45"/>
        <v>25</v>
      </c>
      <c r="J55" s="25">
        <f t="shared" si="45"/>
        <v>82</v>
      </c>
      <c r="K55" s="25">
        <f t="shared" si="45"/>
        <v>86</v>
      </c>
      <c r="L55" s="25">
        <f t="shared" si="45"/>
        <v>28</v>
      </c>
      <c r="M55" s="25">
        <f t="shared" si="45"/>
        <v>29</v>
      </c>
      <c r="N55" s="25">
        <f t="shared" si="45"/>
        <v>33</v>
      </c>
      <c r="O55" s="25">
        <f t="shared" si="45"/>
        <v>197</v>
      </c>
      <c r="P55" s="25">
        <f>P56</f>
        <v>818</v>
      </c>
    </row>
    <row r="56" spans="1:16" x14ac:dyDescent="0.2">
      <c r="A56" s="24"/>
      <c r="B56" s="24"/>
      <c r="C56" s="29" t="s">
        <v>124</v>
      </c>
      <c r="D56" s="27">
        <v>110</v>
      </c>
      <c r="E56" s="27">
        <v>84</v>
      </c>
      <c r="F56" s="27">
        <v>47</v>
      </c>
      <c r="G56" s="27">
        <v>49</v>
      </c>
      <c r="H56" s="27">
        <v>48</v>
      </c>
      <c r="I56" s="27">
        <v>25</v>
      </c>
      <c r="J56" s="33">
        <v>82</v>
      </c>
      <c r="K56" s="27">
        <v>86</v>
      </c>
      <c r="L56" s="27">
        <v>28</v>
      </c>
      <c r="M56" s="27">
        <v>29</v>
      </c>
      <c r="N56" s="27">
        <v>33</v>
      </c>
      <c r="O56" s="27">
        <v>197</v>
      </c>
      <c r="P56" s="30">
        <f t="shared" ref="P56" si="46">SUM(D56:O56)</f>
        <v>818</v>
      </c>
    </row>
    <row r="57" spans="1:16" x14ac:dyDescent="0.2">
      <c r="A57" s="24"/>
      <c r="B57" s="24"/>
      <c r="C57" s="32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</row>
    <row r="58" spans="1:16" s="16" customFormat="1" ht="14.25" customHeight="1" x14ac:dyDescent="0.25">
      <c r="A58" s="31" t="s">
        <v>86</v>
      </c>
      <c r="B58" s="31"/>
      <c r="D58" s="25">
        <f t="shared" ref="D58:E58" si="47">SUM(D60:D60)</f>
        <v>0</v>
      </c>
      <c r="E58" s="25">
        <f t="shared" si="47"/>
        <v>0</v>
      </c>
      <c r="F58" s="25">
        <f t="shared" ref="F58:M58" si="48">SUM(F60:F60)</f>
        <v>0</v>
      </c>
      <c r="G58" s="25">
        <f t="shared" si="48"/>
        <v>0</v>
      </c>
      <c r="H58" s="25">
        <f t="shared" si="48"/>
        <v>0</v>
      </c>
      <c r="I58" s="25">
        <f t="shared" si="48"/>
        <v>0</v>
      </c>
      <c r="J58" s="25">
        <f t="shared" si="48"/>
        <v>0</v>
      </c>
      <c r="K58" s="25">
        <f t="shared" si="48"/>
        <v>0</v>
      </c>
      <c r="L58" s="25">
        <f t="shared" si="48"/>
        <v>0</v>
      </c>
      <c r="M58" s="25">
        <f t="shared" si="48"/>
        <v>0</v>
      </c>
      <c r="N58" s="25">
        <f t="shared" ref="N58:O58" si="49">SUM(N60:N60)</f>
        <v>0</v>
      </c>
      <c r="O58" s="25">
        <f t="shared" si="49"/>
        <v>0</v>
      </c>
      <c r="P58" s="25">
        <f>SUM(D58:O58)</f>
        <v>0</v>
      </c>
    </row>
    <row r="59" spans="1:16" x14ac:dyDescent="0.2">
      <c r="A59" s="24"/>
      <c r="B59" s="29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</row>
    <row r="60" spans="1:16" ht="17.25" customHeight="1" x14ac:dyDescent="0.25">
      <c r="A60" s="24"/>
      <c r="B60" s="31"/>
      <c r="C60" s="29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</row>
    <row r="61" spans="1:16" ht="15" x14ac:dyDescent="0.25">
      <c r="A61" s="24"/>
      <c r="B61" s="31"/>
      <c r="C61" s="29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</row>
    <row r="62" spans="1:16" ht="15" x14ac:dyDescent="0.25">
      <c r="A62" s="24"/>
      <c r="B62" s="31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</row>
    <row r="63" spans="1:16" s="42" customFormat="1" ht="13.5" customHeight="1" x14ac:dyDescent="0.2">
      <c r="A63" s="38"/>
      <c r="B63" s="39"/>
      <c r="C63" s="40" t="s">
        <v>18</v>
      </c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</row>
    <row r="64" spans="1:16" s="42" customFormat="1" ht="7.5" customHeight="1" x14ac:dyDescent="0.2">
      <c r="A64" s="38"/>
      <c r="B64" s="39"/>
      <c r="C64" s="39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</row>
    <row r="65" spans="1:15" s="42" customFormat="1" ht="12" customHeight="1" x14ac:dyDescent="0.2">
      <c r="A65" s="38"/>
      <c r="B65" s="39"/>
      <c r="C65" s="40" t="s">
        <v>32</v>
      </c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1:15" ht="12" customHeight="1" x14ac:dyDescent="0.2">
      <c r="A66" s="24"/>
      <c r="B66" s="29"/>
      <c r="C66" s="34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</row>
    <row r="67" spans="1:15" ht="14.25" customHeight="1" x14ac:dyDescent="0.2">
      <c r="A67" s="24"/>
      <c r="B67" s="29"/>
      <c r="C67" s="97"/>
      <c r="D67" s="97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11.25" customHeight="1" x14ac:dyDescent="0.2">
      <c r="A68" s="24"/>
      <c r="B68" s="29"/>
      <c r="C68" s="29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</row>
    <row r="69" spans="1:15" ht="12.75" customHeight="1" x14ac:dyDescent="0.2">
      <c r="A69" s="24"/>
      <c r="B69" s="29"/>
      <c r="C69" s="29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</row>
    <row r="71" spans="1:15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</row>
    <row r="72" spans="1:15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</row>
    <row r="73" spans="1:15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</row>
    <row r="74" spans="1:15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</row>
    <row r="75" spans="1:15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</row>
    <row r="76" spans="1:15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</row>
    <row r="77" spans="1:15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</row>
    <row r="78" spans="1:15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</row>
    <row r="79" spans="1:15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</row>
    <row r="80" spans="1:15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</row>
    <row r="81" spans="1:15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1:15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</row>
    <row r="83" spans="1:15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</row>
    <row r="84" spans="1:15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</row>
    <row r="85" spans="1:15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</row>
    <row r="86" spans="1:15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</row>
    <row r="87" spans="1:15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</row>
    <row r="88" spans="1:15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</row>
    <row r="89" spans="1:15" x14ac:dyDescent="0.2">
      <c r="A89" s="36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</row>
    <row r="90" spans="1:15" ht="15" x14ac:dyDescent="0.25">
      <c r="A90" s="16"/>
      <c r="B90" s="1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</row>
    <row r="91" spans="1:15" ht="15" x14ac:dyDescent="0.25">
      <c r="A91" s="16"/>
      <c r="B91" s="1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</row>
    <row r="94" spans="1:15" ht="15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100" spans="1:15" x14ac:dyDescent="0.2"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</row>
    <row r="102" spans="1:15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</row>
    <row r="103" spans="1:15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</row>
    <row r="104" spans="1:15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</row>
    <row r="105" spans="1:15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</row>
    <row r="106" spans="1:15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</row>
    <row r="107" spans="1:15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</row>
    <row r="108" spans="1:15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</row>
    <row r="109" spans="1:15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</row>
    <row r="110" spans="1:15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</row>
  </sheetData>
  <mergeCells count="2">
    <mergeCell ref="A5:C5"/>
    <mergeCell ref="C67:D67"/>
  </mergeCells>
  <phoneticPr fontId="15" type="noConversion"/>
  <printOptions horizontalCentered="1"/>
  <pageMargins left="0" right="0" top="1.0374015750000001" bottom="0" header="0.39370078740157499" footer="0"/>
  <pageSetup paperSize="9" scale="50" orientation="portrait" r:id="rId1"/>
  <headerFooter alignWithMargins="0">
    <oddHeader>&amp;CBUREAU OF THE TREASURY
Statistical Data Analysis Division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163"/>
  <sheetViews>
    <sheetView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P71" sqref="P71"/>
    </sheetView>
  </sheetViews>
  <sheetFormatPr defaultColWidth="13.85546875" defaultRowHeight="14.25" x14ac:dyDescent="0.2"/>
  <cols>
    <col min="1" max="1" width="0.85546875" style="2" customWidth="1"/>
    <col min="2" max="2" width="0.7109375" style="2" customWidth="1"/>
    <col min="3" max="3" width="34.42578125" style="2" customWidth="1"/>
    <col min="4" max="16" width="11.140625" style="2" customWidth="1"/>
    <col min="17" max="16384" width="13.85546875" style="2"/>
  </cols>
  <sheetData>
    <row r="1" spans="1:18" ht="15" x14ac:dyDescent="0.25">
      <c r="A1" s="1" t="s">
        <v>93</v>
      </c>
      <c r="I1" s="5"/>
      <c r="J1" s="5"/>
    </row>
    <row r="2" spans="1:18" ht="15" x14ac:dyDescent="0.25">
      <c r="A2" s="1" t="s">
        <v>153</v>
      </c>
      <c r="I2" s="5"/>
      <c r="J2" s="5"/>
    </row>
    <row r="3" spans="1:18" x14ac:dyDescent="0.2">
      <c r="A3" s="2" t="s">
        <v>6</v>
      </c>
      <c r="I3" s="5"/>
      <c r="J3" s="5"/>
    </row>
    <row r="4" spans="1:18" x14ac:dyDescent="0.2">
      <c r="I4" s="5"/>
      <c r="J4" s="5"/>
    </row>
    <row r="5" spans="1:18" ht="21" customHeight="1" thickBot="1" x14ac:dyDescent="0.25">
      <c r="A5" s="102" t="s">
        <v>119</v>
      </c>
      <c r="B5" s="103"/>
      <c r="C5" s="104"/>
      <c r="D5" s="62" t="s">
        <v>25</v>
      </c>
      <c r="E5" s="45" t="s">
        <v>26</v>
      </c>
      <c r="F5" s="45" t="s">
        <v>27</v>
      </c>
      <c r="G5" s="45" t="s">
        <v>82</v>
      </c>
      <c r="H5" s="45" t="s">
        <v>0</v>
      </c>
      <c r="I5" s="45" t="s">
        <v>96</v>
      </c>
      <c r="J5" s="45" t="s">
        <v>97</v>
      </c>
      <c r="K5" s="45" t="s">
        <v>94</v>
      </c>
      <c r="L5" s="45" t="s">
        <v>28</v>
      </c>
      <c r="M5" s="45" t="s">
        <v>29</v>
      </c>
      <c r="N5" s="45" t="s">
        <v>30</v>
      </c>
      <c r="O5" s="45" t="s">
        <v>31</v>
      </c>
      <c r="P5" s="46" t="s">
        <v>38</v>
      </c>
    </row>
    <row r="6" spans="1:18" s="14" customFormat="1" ht="15" thickTop="1" x14ac:dyDescent="0.2">
      <c r="A6" s="2"/>
      <c r="B6" s="2"/>
      <c r="C6" s="2"/>
      <c r="D6" s="5"/>
      <c r="E6" s="5"/>
      <c r="F6" s="5"/>
      <c r="G6" s="5"/>
      <c r="H6" s="5"/>
      <c r="I6" s="5"/>
      <c r="J6" s="5"/>
      <c r="K6" s="2"/>
      <c r="L6" s="5"/>
      <c r="M6" s="5"/>
      <c r="N6" s="5"/>
      <c r="O6" s="5"/>
      <c r="P6" s="5"/>
    </row>
    <row r="7" spans="1:18" s="14" customFormat="1" ht="15" x14ac:dyDescent="0.25">
      <c r="A7" s="1" t="s">
        <v>92</v>
      </c>
      <c r="B7" s="2"/>
      <c r="C7" s="8"/>
      <c r="D7" s="11">
        <f>D9+D70</f>
        <v>93409.900000000009</v>
      </c>
      <c r="E7" s="11">
        <f t="shared" ref="E7:P7" si="0">E9+E70</f>
        <v>148244</v>
      </c>
      <c r="F7" s="11">
        <f t="shared" si="0"/>
        <v>183977.71399999998</v>
      </c>
      <c r="G7" s="11">
        <f t="shared" si="0"/>
        <v>85007.799999999988</v>
      </c>
      <c r="H7" s="11">
        <f t="shared" si="0"/>
        <v>77991.8</v>
      </c>
      <c r="I7" s="11">
        <f t="shared" si="0"/>
        <v>122683.6</v>
      </c>
      <c r="J7" s="11">
        <f t="shared" si="0"/>
        <v>96799.2</v>
      </c>
      <c r="K7" s="11">
        <f t="shared" si="0"/>
        <v>130581</v>
      </c>
      <c r="L7" s="11">
        <f t="shared" si="0"/>
        <v>171309.3</v>
      </c>
      <c r="M7" s="11">
        <f t="shared" si="0"/>
        <v>136115.6</v>
      </c>
      <c r="N7" s="11">
        <f t="shared" si="0"/>
        <v>91614.200000000012</v>
      </c>
      <c r="O7" s="11">
        <f t="shared" si="0"/>
        <v>108879.98999999999</v>
      </c>
      <c r="P7" s="11">
        <f t="shared" si="0"/>
        <v>1446614.1040000001</v>
      </c>
      <c r="Q7" s="9"/>
      <c r="R7" s="59"/>
    </row>
    <row r="8" spans="1:18" s="14" customFormat="1" x14ac:dyDescent="0.2">
      <c r="A8" s="2"/>
      <c r="B8" s="2"/>
      <c r="C8" s="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8" ht="15" x14ac:dyDescent="0.25">
      <c r="A9" s="1" t="s">
        <v>55</v>
      </c>
      <c r="D9" s="6">
        <f>D12+D17+D55+D66</f>
        <v>93409.900000000009</v>
      </c>
      <c r="E9" s="6">
        <f t="shared" ref="E9:P9" si="1">E12+E17+E55+E66</f>
        <v>148244</v>
      </c>
      <c r="F9" s="6">
        <f t="shared" si="1"/>
        <v>183977.71399999998</v>
      </c>
      <c r="G9" s="6">
        <f t="shared" si="1"/>
        <v>85007.799999999988</v>
      </c>
      <c r="H9" s="6">
        <f t="shared" si="1"/>
        <v>77991.8</v>
      </c>
      <c r="I9" s="6">
        <f t="shared" si="1"/>
        <v>122683.6</v>
      </c>
      <c r="J9" s="6">
        <f t="shared" si="1"/>
        <v>94799.2</v>
      </c>
      <c r="K9" s="6">
        <f t="shared" si="1"/>
        <v>130581</v>
      </c>
      <c r="L9" s="6">
        <f t="shared" si="1"/>
        <v>171309.3</v>
      </c>
      <c r="M9" s="6">
        <f t="shared" si="1"/>
        <v>136115.6</v>
      </c>
      <c r="N9" s="6">
        <f t="shared" si="1"/>
        <v>85614.200000000012</v>
      </c>
      <c r="O9" s="6">
        <f t="shared" si="1"/>
        <v>92879.989999999991</v>
      </c>
      <c r="P9" s="6">
        <f t="shared" si="1"/>
        <v>1422614.1040000001</v>
      </c>
      <c r="Q9" s="58"/>
      <c r="R9" s="5"/>
    </row>
    <row r="10" spans="1:18" ht="15" x14ac:dyDescent="0.25">
      <c r="A10" s="1"/>
      <c r="C10" s="1" t="s">
        <v>88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58"/>
      <c r="R10" s="5"/>
    </row>
    <row r="11" spans="1:18" ht="4.5" customHeight="1" x14ac:dyDescent="0.2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8" ht="15" x14ac:dyDescent="0.25">
      <c r="B12" s="1" t="s">
        <v>56</v>
      </c>
      <c r="D12" s="6">
        <f>SUM(D13:D15)</f>
        <v>75106.100000000006</v>
      </c>
      <c r="E12" s="6">
        <f t="shared" ref="E12:P12" si="2">SUM(E13:E15)</f>
        <v>67701.100000000006</v>
      </c>
      <c r="F12" s="6">
        <f t="shared" si="2"/>
        <v>116100.4</v>
      </c>
      <c r="G12" s="6">
        <f t="shared" si="2"/>
        <v>68856.2</v>
      </c>
      <c r="H12" s="6">
        <f t="shared" si="2"/>
        <v>76339.7</v>
      </c>
      <c r="I12" s="6">
        <f t="shared" si="2"/>
        <v>112986.8</v>
      </c>
      <c r="J12" s="6">
        <f t="shared" si="2"/>
        <v>77532.399999999994</v>
      </c>
      <c r="K12" s="6">
        <f t="shared" si="2"/>
        <v>116086</v>
      </c>
      <c r="L12" s="6">
        <f t="shared" si="2"/>
        <v>78974.5</v>
      </c>
      <c r="M12" s="6">
        <f t="shared" si="2"/>
        <v>103561.40000000001</v>
      </c>
      <c r="N12" s="6">
        <f t="shared" si="2"/>
        <v>71235.100000000006</v>
      </c>
      <c r="O12" s="6">
        <f t="shared" si="2"/>
        <v>67936.399999999994</v>
      </c>
      <c r="P12" s="6">
        <f t="shared" si="2"/>
        <v>1032416.0999999999</v>
      </c>
      <c r="Q12" s="58"/>
      <c r="R12" s="6"/>
    </row>
    <row r="13" spans="1:18" x14ac:dyDescent="0.2">
      <c r="B13" s="8"/>
      <c r="C13" s="50" t="s">
        <v>3</v>
      </c>
      <c r="D13" s="5">
        <v>22593.200000000001</v>
      </c>
      <c r="E13" s="5">
        <v>22932.5</v>
      </c>
      <c r="F13" s="5">
        <v>31344.6</v>
      </c>
      <c r="G13" s="5">
        <v>25489.599999999999</v>
      </c>
      <c r="H13" s="5">
        <v>29837</v>
      </c>
      <c r="I13" s="5">
        <v>26582.799999999999</v>
      </c>
      <c r="J13" s="5">
        <v>24461.8</v>
      </c>
      <c r="K13" s="5">
        <v>32326.6</v>
      </c>
      <c r="L13" s="5">
        <v>24000</v>
      </c>
      <c r="M13" s="5">
        <v>61565.8</v>
      </c>
      <c r="N13" s="5">
        <v>26882.2</v>
      </c>
      <c r="O13" s="5">
        <v>20000</v>
      </c>
      <c r="P13" s="5">
        <f>SUM(D13:O13)</f>
        <v>348016.1</v>
      </c>
      <c r="R13" s="60"/>
    </row>
    <row r="14" spans="1:18" x14ac:dyDescent="0.2">
      <c r="B14" s="8"/>
      <c r="C14" s="50" t="s">
        <v>4</v>
      </c>
      <c r="D14" s="5">
        <v>12103.6</v>
      </c>
      <c r="E14" s="5">
        <v>7600.2</v>
      </c>
      <c r="F14" s="5">
        <v>33323.5</v>
      </c>
      <c r="G14" s="5">
        <v>17142.599999999999</v>
      </c>
      <c r="H14" s="5">
        <v>24891</v>
      </c>
      <c r="I14" s="5">
        <v>34981.5</v>
      </c>
      <c r="J14" s="5">
        <v>20318.099999999999</v>
      </c>
      <c r="K14" s="5">
        <v>11884.4</v>
      </c>
      <c r="L14" s="5">
        <v>39661.699999999997</v>
      </c>
      <c r="M14" s="5">
        <v>20828.400000000001</v>
      </c>
      <c r="N14" s="5">
        <v>18438.3</v>
      </c>
      <c r="O14" s="5">
        <v>35449.5</v>
      </c>
      <c r="P14" s="5">
        <f t="shared" ref="P14:P15" si="3">SUM(D14:O14)</f>
        <v>276622.79999999993</v>
      </c>
    </row>
    <row r="15" spans="1:18" x14ac:dyDescent="0.2">
      <c r="B15" s="8"/>
      <c r="C15" s="50" t="s">
        <v>5</v>
      </c>
      <c r="D15" s="5">
        <v>40409.300000000003</v>
      </c>
      <c r="E15" s="5">
        <v>37168.400000000001</v>
      </c>
      <c r="F15" s="5">
        <v>51432.3</v>
      </c>
      <c r="G15" s="5">
        <v>26224</v>
      </c>
      <c r="H15" s="5">
        <v>21611.7</v>
      </c>
      <c r="I15" s="5">
        <v>51422.5</v>
      </c>
      <c r="J15" s="5">
        <v>32752.5</v>
      </c>
      <c r="K15" s="5">
        <v>71875</v>
      </c>
      <c r="L15" s="5">
        <v>15312.8</v>
      </c>
      <c r="M15" s="5">
        <v>21167.200000000001</v>
      </c>
      <c r="N15" s="5">
        <v>25914.6</v>
      </c>
      <c r="O15" s="5">
        <v>12486.9</v>
      </c>
      <c r="P15" s="5">
        <f t="shared" si="3"/>
        <v>407777.2</v>
      </c>
    </row>
    <row r="16" spans="1:18" x14ac:dyDescent="0.2">
      <c r="B16" s="8"/>
      <c r="C16" s="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8" ht="15" x14ac:dyDescent="0.25">
      <c r="B17" s="1" t="s">
        <v>57</v>
      </c>
      <c r="D17" s="6">
        <f>D18+D23+D26+D31+D35+D40+D45+D50</f>
        <v>17868.800000000003</v>
      </c>
      <c r="E17" s="6">
        <v>9422.9</v>
      </c>
      <c r="F17" s="6">
        <v>4901.5</v>
      </c>
      <c r="G17" s="6">
        <v>15814.599999999999</v>
      </c>
      <c r="H17" s="6">
        <v>1198.0999999999999</v>
      </c>
      <c r="I17" s="6">
        <v>9414.7999999999993</v>
      </c>
      <c r="J17" s="6">
        <v>17102.8</v>
      </c>
      <c r="K17" s="6">
        <v>0</v>
      </c>
      <c r="L17" s="6">
        <v>12056.8</v>
      </c>
      <c r="M17" s="6">
        <v>27667.7</v>
      </c>
      <c r="N17" s="6">
        <v>14008.1</v>
      </c>
      <c r="O17" s="6">
        <v>4322</v>
      </c>
      <c r="P17" s="6">
        <v>133778.1</v>
      </c>
      <c r="Q17" s="5"/>
      <c r="R17" s="5"/>
    </row>
    <row r="18" spans="2:18" s="1" customFormat="1" ht="15" x14ac:dyDescent="0.25">
      <c r="B18" s="53"/>
      <c r="C18" s="10" t="s">
        <v>8</v>
      </c>
      <c r="D18" s="11">
        <v>0</v>
      </c>
      <c r="E18" s="11">
        <v>0</v>
      </c>
      <c r="F18" s="11">
        <v>0</v>
      </c>
      <c r="G18" s="11">
        <v>3500</v>
      </c>
      <c r="H18" s="11">
        <v>1180</v>
      </c>
      <c r="I18" s="11">
        <v>0</v>
      </c>
      <c r="J18" s="11">
        <v>10102.799999999999</v>
      </c>
      <c r="K18" s="11">
        <v>0</v>
      </c>
      <c r="L18" s="11">
        <v>5056.8</v>
      </c>
      <c r="M18" s="11">
        <v>4667.7</v>
      </c>
      <c r="N18" s="11">
        <v>0</v>
      </c>
      <c r="O18" s="11">
        <v>0</v>
      </c>
      <c r="P18" s="11">
        <v>24507.3</v>
      </c>
      <c r="Q18" s="13"/>
    </row>
    <row r="19" spans="2:18" x14ac:dyDescent="0.2">
      <c r="B19" s="8"/>
      <c r="C19" s="7" t="s">
        <v>33</v>
      </c>
      <c r="D19" s="5">
        <v>0</v>
      </c>
      <c r="E19" s="5">
        <v>0</v>
      </c>
      <c r="F19" s="5">
        <v>0</v>
      </c>
      <c r="G19" s="5">
        <v>3500</v>
      </c>
      <c r="H19" s="5">
        <v>1180</v>
      </c>
      <c r="I19" s="5">
        <v>0</v>
      </c>
      <c r="J19" s="5">
        <v>7000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11680</v>
      </c>
    </row>
    <row r="20" spans="2:18" x14ac:dyDescent="0.2">
      <c r="B20" s="8"/>
      <c r="C20" s="7" t="s">
        <v>44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3102.8</v>
      </c>
      <c r="K20" s="5">
        <v>0</v>
      </c>
      <c r="L20" s="5">
        <v>4987.8</v>
      </c>
      <c r="M20" s="5">
        <v>4667.7</v>
      </c>
      <c r="N20" s="5">
        <v>0</v>
      </c>
      <c r="O20" s="5">
        <v>0</v>
      </c>
      <c r="P20" s="5">
        <v>12758.3</v>
      </c>
    </row>
    <row r="21" spans="2:18" x14ac:dyDescent="0.2">
      <c r="B21" s="8"/>
      <c r="C21" s="7" t="s">
        <v>45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69</v>
      </c>
      <c r="M21" s="5">
        <v>0</v>
      </c>
      <c r="N21" s="5">
        <v>0</v>
      </c>
      <c r="O21" s="5">
        <v>0</v>
      </c>
      <c r="P21" s="5">
        <v>69</v>
      </c>
    </row>
    <row r="22" spans="2:18" x14ac:dyDescent="0.2">
      <c r="B22" s="8"/>
      <c r="C22" s="7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8" s="1" customFormat="1" ht="15" x14ac:dyDescent="0.25">
      <c r="B23" s="53"/>
      <c r="C23" s="10" t="s">
        <v>19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2130</v>
      </c>
      <c r="J23" s="11">
        <v>7000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9130</v>
      </c>
      <c r="Q23" s="13"/>
      <c r="R23" s="13"/>
    </row>
    <row r="24" spans="2:18" x14ac:dyDescent="0.2">
      <c r="B24" s="8"/>
      <c r="C24" s="7" t="s">
        <v>33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2130</v>
      </c>
      <c r="J24" s="5">
        <v>7000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9130</v>
      </c>
    </row>
    <row r="25" spans="2:18" x14ac:dyDescent="0.2">
      <c r="B25" s="8"/>
      <c r="C25" s="7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8" s="1" customFormat="1" ht="15" x14ac:dyDescent="0.25">
      <c r="B26" s="53"/>
      <c r="C26" s="10" t="s">
        <v>20</v>
      </c>
      <c r="D26" s="11">
        <v>1090.5</v>
      </c>
      <c r="E26" s="11">
        <v>0</v>
      </c>
      <c r="F26" s="11">
        <v>0</v>
      </c>
      <c r="G26" s="11">
        <v>7949.5</v>
      </c>
      <c r="H26" s="11">
        <v>18.100000000000001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9058.1</v>
      </c>
      <c r="Q26" s="13"/>
      <c r="R26" s="13"/>
    </row>
    <row r="27" spans="2:18" x14ac:dyDescent="0.2">
      <c r="B27" s="8"/>
      <c r="C27" s="7" t="s">
        <v>33</v>
      </c>
      <c r="D27" s="5">
        <v>0</v>
      </c>
      <c r="E27" s="5">
        <v>0</v>
      </c>
      <c r="F27" s="5">
        <v>0</v>
      </c>
      <c r="G27" s="5">
        <v>3500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3500</v>
      </c>
      <c r="Q27" s="5"/>
    </row>
    <row r="28" spans="2:18" x14ac:dyDescent="0.2">
      <c r="B28" s="8"/>
      <c r="C28" s="7" t="s">
        <v>44</v>
      </c>
      <c r="D28" s="5">
        <v>11.7</v>
      </c>
      <c r="E28" s="5">
        <v>0</v>
      </c>
      <c r="F28" s="5">
        <v>0</v>
      </c>
      <c r="G28" s="5">
        <v>4150.3</v>
      </c>
      <c r="H28" s="5">
        <v>18.100000000000001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4180.1000000000004</v>
      </c>
    </row>
    <row r="29" spans="2:18" x14ac:dyDescent="0.2">
      <c r="B29" s="8"/>
      <c r="C29" s="7" t="s">
        <v>45</v>
      </c>
      <c r="D29" s="5">
        <v>1078.8</v>
      </c>
      <c r="E29" s="5">
        <v>0</v>
      </c>
      <c r="F29" s="5">
        <v>0</v>
      </c>
      <c r="G29" s="5">
        <v>299.2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1378</v>
      </c>
    </row>
    <row r="30" spans="2:18" x14ac:dyDescent="0.2">
      <c r="B30" s="8"/>
      <c r="C30" s="7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8" s="1" customFormat="1" ht="15" x14ac:dyDescent="0.25">
      <c r="B31" s="53"/>
      <c r="C31" s="10" t="s">
        <v>9</v>
      </c>
      <c r="D31" s="11">
        <v>600.20000000000005</v>
      </c>
      <c r="E31" s="11">
        <v>0</v>
      </c>
      <c r="F31" s="11">
        <v>0</v>
      </c>
      <c r="G31" s="11">
        <v>0</v>
      </c>
      <c r="H31" s="11">
        <v>0</v>
      </c>
      <c r="I31" s="11">
        <v>3500</v>
      </c>
      <c r="J31" s="11">
        <v>0</v>
      </c>
      <c r="K31" s="11">
        <v>0</v>
      </c>
      <c r="L31" s="11">
        <v>0</v>
      </c>
      <c r="M31" s="11">
        <v>8000</v>
      </c>
      <c r="N31" s="11">
        <v>0</v>
      </c>
      <c r="O31" s="11">
        <v>0</v>
      </c>
      <c r="P31" s="11">
        <v>12100.2</v>
      </c>
      <c r="Q31" s="13"/>
    </row>
    <row r="32" spans="2:18" x14ac:dyDescent="0.2">
      <c r="B32" s="8"/>
      <c r="C32" s="7" t="s">
        <v>33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3500</v>
      </c>
      <c r="J32" s="5">
        <v>0</v>
      </c>
      <c r="K32" s="5">
        <v>0</v>
      </c>
      <c r="L32" s="5">
        <v>0</v>
      </c>
      <c r="M32" s="5">
        <v>8000</v>
      </c>
      <c r="N32" s="5">
        <v>0</v>
      </c>
      <c r="O32" s="5">
        <v>0</v>
      </c>
      <c r="P32" s="5">
        <v>11500</v>
      </c>
    </row>
    <row r="33" spans="2:17" x14ac:dyDescent="0.2">
      <c r="B33" s="8"/>
      <c r="C33" s="7" t="s">
        <v>44</v>
      </c>
      <c r="D33" s="5">
        <v>600.20000000000005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600.20000000000005</v>
      </c>
    </row>
    <row r="34" spans="2:17" x14ac:dyDescent="0.2">
      <c r="B34" s="8"/>
      <c r="C34" s="7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7" s="1" customFormat="1" ht="15" x14ac:dyDescent="0.25">
      <c r="B35" s="53"/>
      <c r="C35" s="10" t="s">
        <v>10</v>
      </c>
      <c r="D35" s="11">
        <v>4010.3</v>
      </c>
      <c r="E35" s="11">
        <v>0</v>
      </c>
      <c r="F35" s="11">
        <v>0</v>
      </c>
      <c r="G35" s="11">
        <v>0</v>
      </c>
      <c r="H35" s="11">
        <v>0</v>
      </c>
      <c r="I35" s="11">
        <v>3784.8</v>
      </c>
      <c r="J35" s="11">
        <v>0</v>
      </c>
      <c r="K35" s="11">
        <v>0</v>
      </c>
      <c r="L35" s="11">
        <v>0</v>
      </c>
      <c r="M35" s="11">
        <v>0</v>
      </c>
      <c r="N35" s="11">
        <v>8008.1</v>
      </c>
      <c r="O35" s="11">
        <v>0</v>
      </c>
      <c r="P35" s="11">
        <v>15803.2</v>
      </c>
      <c r="Q35" s="13"/>
    </row>
    <row r="36" spans="2:17" x14ac:dyDescent="0.2">
      <c r="B36" s="8"/>
      <c r="C36" s="7" t="s">
        <v>33</v>
      </c>
      <c r="D36" s="5">
        <v>4000</v>
      </c>
      <c r="E36" s="5">
        <v>0</v>
      </c>
      <c r="F36" s="5">
        <v>0</v>
      </c>
      <c r="G36" s="5">
        <v>0</v>
      </c>
      <c r="H36" s="5">
        <v>0</v>
      </c>
      <c r="I36" s="5">
        <v>3500</v>
      </c>
      <c r="J36" s="5">
        <v>0</v>
      </c>
      <c r="K36" s="5">
        <v>0</v>
      </c>
      <c r="L36" s="5">
        <v>0</v>
      </c>
      <c r="M36" s="5">
        <v>0</v>
      </c>
      <c r="N36" s="5">
        <v>8000</v>
      </c>
      <c r="O36" s="5">
        <v>0</v>
      </c>
      <c r="P36" s="5">
        <v>15500</v>
      </c>
    </row>
    <row r="37" spans="2:17" x14ac:dyDescent="0.2">
      <c r="B37" s="8"/>
      <c r="C37" s="7" t="s">
        <v>44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8.1</v>
      </c>
      <c r="O37" s="5">
        <v>0</v>
      </c>
      <c r="P37" s="5">
        <v>8.1</v>
      </c>
    </row>
    <row r="38" spans="2:17" x14ac:dyDescent="0.2">
      <c r="B38" s="8"/>
      <c r="C38" s="7" t="s">
        <v>45</v>
      </c>
      <c r="D38" s="5">
        <v>10.3</v>
      </c>
      <c r="E38" s="5">
        <v>0</v>
      </c>
      <c r="F38" s="5">
        <v>0</v>
      </c>
      <c r="G38" s="5">
        <v>0</v>
      </c>
      <c r="H38" s="5">
        <v>0</v>
      </c>
      <c r="I38" s="5">
        <v>284.8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295.10000000000002</v>
      </c>
    </row>
    <row r="39" spans="2:17" x14ac:dyDescent="0.2">
      <c r="B39" s="8"/>
      <c r="C39" s="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7" s="1" customFormat="1" ht="15" x14ac:dyDescent="0.25">
      <c r="B40" s="53"/>
      <c r="C40" s="10" t="s">
        <v>11</v>
      </c>
      <c r="D40" s="11">
        <v>4296.2</v>
      </c>
      <c r="E40" s="11">
        <v>5063.3</v>
      </c>
      <c r="F40" s="11">
        <v>2617.1000000000004</v>
      </c>
      <c r="G40" s="11">
        <v>4365.0999999999995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7000</v>
      </c>
      <c r="N40" s="11">
        <v>6000</v>
      </c>
      <c r="O40" s="11">
        <v>0</v>
      </c>
      <c r="P40" s="11">
        <v>29341.7</v>
      </c>
      <c r="Q40" s="13"/>
    </row>
    <row r="41" spans="2:17" x14ac:dyDescent="0.2">
      <c r="B41" s="8"/>
      <c r="C41" s="7" t="s">
        <v>33</v>
      </c>
      <c r="D41" s="5">
        <v>4000</v>
      </c>
      <c r="E41" s="5">
        <v>4000</v>
      </c>
      <c r="F41" s="5">
        <v>2000</v>
      </c>
      <c r="G41" s="5">
        <v>3315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6000</v>
      </c>
      <c r="O41" s="5">
        <v>0</v>
      </c>
      <c r="P41" s="5">
        <v>19315</v>
      </c>
    </row>
    <row r="42" spans="2:17" x14ac:dyDescent="0.2">
      <c r="B42" s="8"/>
      <c r="C42" s="7" t="s">
        <v>44</v>
      </c>
      <c r="D42" s="5">
        <v>83.8</v>
      </c>
      <c r="E42" s="5">
        <v>549.29999999999995</v>
      </c>
      <c r="F42" s="5">
        <v>244.3</v>
      </c>
      <c r="G42" s="5">
        <v>943.9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7000</v>
      </c>
      <c r="N42" s="5">
        <v>0</v>
      </c>
      <c r="O42" s="5">
        <v>0</v>
      </c>
      <c r="P42" s="5">
        <v>8821.2999999999993</v>
      </c>
    </row>
    <row r="43" spans="2:17" x14ac:dyDescent="0.2">
      <c r="B43" s="8"/>
      <c r="C43" s="7" t="s">
        <v>45</v>
      </c>
      <c r="D43" s="5">
        <v>212.4</v>
      </c>
      <c r="E43" s="5">
        <v>514</v>
      </c>
      <c r="F43" s="5">
        <v>372.8</v>
      </c>
      <c r="G43" s="5">
        <v>106.2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1205.4000000000001</v>
      </c>
    </row>
    <row r="44" spans="2:17" x14ac:dyDescent="0.2">
      <c r="B44" s="8"/>
      <c r="C44" s="7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7" s="1" customFormat="1" ht="15" x14ac:dyDescent="0.25">
      <c r="B45" s="53"/>
      <c r="C45" s="10" t="s">
        <v>12</v>
      </c>
      <c r="D45" s="11">
        <v>4473.6000000000004</v>
      </c>
      <c r="E45" s="11">
        <v>3504.5</v>
      </c>
      <c r="F45" s="11">
        <v>237.4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7000</v>
      </c>
      <c r="M45" s="11">
        <v>0</v>
      </c>
      <c r="N45" s="11">
        <v>0</v>
      </c>
      <c r="O45" s="11">
        <v>4322</v>
      </c>
      <c r="P45" s="11">
        <v>19537.5</v>
      </c>
      <c r="Q45" s="13"/>
    </row>
    <row r="46" spans="2:17" x14ac:dyDescent="0.2">
      <c r="B46" s="8"/>
      <c r="C46" s="7" t="s">
        <v>33</v>
      </c>
      <c r="D46" s="5">
        <v>4000</v>
      </c>
      <c r="E46" s="5">
        <v>2578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7000</v>
      </c>
      <c r="M46" s="5">
        <v>0</v>
      </c>
      <c r="N46" s="5">
        <v>0</v>
      </c>
      <c r="O46" s="5">
        <v>4322</v>
      </c>
      <c r="P46" s="5">
        <v>17900</v>
      </c>
    </row>
    <row r="47" spans="2:17" x14ac:dyDescent="0.2">
      <c r="B47" s="8"/>
      <c r="C47" s="7" t="s">
        <v>44</v>
      </c>
      <c r="D47" s="5">
        <v>3.5</v>
      </c>
      <c r="E47" s="5">
        <v>0</v>
      </c>
      <c r="F47" s="5">
        <v>0.1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3.6</v>
      </c>
    </row>
    <row r="48" spans="2:17" x14ac:dyDescent="0.2">
      <c r="B48" s="8"/>
      <c r="C48" s="7" t="s">
        <v>45</v>
      </c>
      <c r="D48" s="5">
        <v>470.1</v>
      </c>
      <c r="E48" s="5">
        <v>926.5</v>
      </c>
      <c r="F48" s="5">
        <v>237.3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1633.8999999999999</v>
      </c>
    </row>
    <row r="49" spans="1:18" x14ac:dyDescent="0.2">
      <c r="B49" s="8"/>
      <c r="C49" s="7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8" s="1" customFormat="1" ht="15" x14ac:dyDescent="0.25">
      <c r="B50" s="53"/>
      <c r="C50" s="10" t="s">
        <v>13</v>
      </c>
      <c r="D50" s="11">
        <v>3398</v>
      </c>
      <c r="E50" s="11">
        <v>855.1</v>
      </c>
      <c r="F50" s="11">
        <v>2047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8000</v>
      </c>
      <c r="N50" s="11">
        <v>0</v>
      </c>
      <c r="O50" s="11">
        <v>0</v>
      </c>
      <c r="P50" s="11">
        <v>14300.099999999999</v>
      </c>
      <c r="Q50" s="13"/>
    </row>
    <row r="51" spans="1:18" x14ac:dyDescent="0.2">
      <c r="B51" s="8"/>
      <c r="C51" s="7" t="s">
        <v>33</v>
      </c>
      <c r="D51" s="5">
        <v>3104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8000</v>
      </c>
      <c r="N51" s="5">
        <v>0</v>
      </c>
      <c r="O51" s="5">
        <v>0</v>
      </c>
      <c r="P51" s="5">
        <v>11104</v>
      </c>
    </row>
    <row r="52" spans="1:18" x14ac:dyDescent="0.2">
      <c r="B52" s="8"/>
      <c r="C52" s="7" t="s">
        <v>44</v>
      </c>
      <c r="D52" s="5">
        <v>50</v>
      </c>
      <c r="E52" s="5">
        <v>15.1</v>
      </c>
      <c r="F52" s="5">
        <v>7.3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72.399999999999991</v>
      </c>
    </row>
    <row r="53" spans="1:18" x14ac:dyDescent="0.2">
      <c r="B53" s="8"/>
      <c r="C53" s="7" t="s">
        <v>45</v>
      </c>
      <c r="D53" s="5">
        <v>244</v>
      </c>
      <c r="E53" s="5">
        <v>840</v>
      </c>
      <c r="F53" s="5">
        <v>2039.7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3123.7</v>
      </c>
    </row>
    <row r="54" spans="1:18" x14ac:dyDescent="0.2">
      <c r="B54" s="8"/>
      <c r="C54" s="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8" ht="15" x14ac:dyDescent="0.25">
      <c r="A55" s="1"/>
      <c r="B55" s="1" t="s">
        <v>54</v>
      </c>
      <c r="D55" s="6">
        <f>D57+D60</f>
        <v>0</v>
      </c>
      <c r="E55" s="6">
        <f t="shared" ref="E55:P55" si="4">E57+E60</f>
        <v>70705</v>
      </c>
      <c r="F55" s="6">
        <f t="shared" si="4"/>
        <v>62420.813999999998</v>
      </c>
      <c r="G55" s="6">
        <f t="shared" si="4"/>
        <v>0</v>
      </c>
      <c r="H55" s="6">
        <f t="shared" si="4"/>
        <v>0</v>
      </c>
      <c r="I55" s="6">
        <f t="shared" si="4"/>
        <v>0</v>
      </c>
      <c r="J55" s="6">
        <f t="shared" si="4"/>
        <v>0</v>
      </c>
      <c r="K55" s="6">
        <f t="shared" si="4"/>
        <v>14158</v>
      </c>
      <c r="L55" s="6">
        <f t="shared" si="4"/>
        <v>79933</v>
      </c>
      <c r="M55" s="6">
        <f t="shared" si="4"/>
        <v>4588.5</v>
      </c>
      <c r="N55" s="6">
        <f t="shared" si="4"/>
        <v>0</v>
      </c>
      <c r="O55" s="6">
        <f t="shared" si="4"/>
        <v>20329.59</v>
      </c>
      <c r="P55" s="6">
        <f t="shared" si="4"/>
        <v>252134.90400000001</v>
      </c>
      <c r="Q55" s="5"/>
      <c r="R55" s="6"/>
    </row>
    <row r="56" spans="1:18" x14ac:dyDescent="0.2"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8" s="1" customFormat="1" ht="15" x14ac:dyDescent="0.25">
      <c r="B57" s="1" t="s">
        <v>14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8329.59</v>
      </c>
      <c r="P57" s="11">
        <v>8329.59</v>
      </c>
      <c r="Q57" s="13"/>
    </row>
    <row r="58" spans="1:18" x14ac:dyDescent="0.2">
      <c r="B58" s="8"/>
      <c r="C58" s="7" t="s">
        <v>24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8329.59</v>
      </c>
      <c r="P58" s="5">
        <f>SUM(D58:O58)</f>
        <v>8329.59</v>
      </c>
    </row>
    <row r="59" spans="1:18" x14ac:dyDescent="0.2">
      <c r="B59" s="8"/>
      <c r="C59" s="7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8" s="1" customFormat="1" ht="15" x14ac:dyDescent="0.25">
      <c r="B60" s="53"/>
      <c r="C60" s="10" t="s">
        <v>46</v>
      </c>
      <c r="D60" s="11">
        <f>SUM(D61:D64)</f>
        <v>0</v>
      </c>
      <c r="E60" s="11">
        <f t="shared" ref="E60:O60" si="5">SUM(E61:E64)</f>
        <v>70705</v>
      </c>
      <c r="F60" s="11">
        <f t="shared" si="5"/>
        <v>62420.813999999998</v>
      </c>
      <c r="G60" s="11">
        <f t="shared" si="5"/>
        <v>0</v>
      </c>
      <c r="H60" s="11">
        <f t="shared" si="5"/>
        <v>0</v>
      </c>
      <c r="I60" s="11">
        <f t="shared" si="5"/>
        <v>0</v>
      </c>
      <c r="J60" s="11">
        <f t="shared" si="5"/>
        <v>0</v>
      </c>
      <c r="K60" s="11">
        <f t="shared" si="5"/>
        <v>14158</v>
      </c>
      <c r="L60" s="11">
        <f t="shared" si="5"/>
        <v>79933</v>
      </c>
      <c r="M60" s="11">
        <f t="shared" si="5"/>
        <v>4588.5</v>
      </c>
      <c r="N60" s="11">
        <f t="shared" si="5"/>
        <v>0</v>
      </c>
      <c r="O60" s="11">
        <f t="shared" si="5"/>
        <v>12000</v>
      </c>
      <c r="P60" s="11">
        <f>SUM(P61:P64)</f>
        <v>243805.31400000001</v>
      </c>
      <c r="Q60" s="13"/>
    </row>
    <row r="61" spans="1:18" x14ac:dyDescent="0.2">
      <c r="B61" s="8"/>
      <c r="C61" s="7" t="s">
        <v>17</v>
      </c>
      <c r="D61" s="5">
        <v>0</v>
      </c>
      <c r="E61" s="5">
        <v>70705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5">
        <v>14300</v>
      </c>
      <c r="M61" s="5">
        <v>4365.7</v>
      </c>
      <c r="N61" s="5">
        <v>0</v>
      </c>
      <c r="O61" s="5">
        <v>6000</v>
      </c>
      <c r="P61" s="5">
        <f>SUM(D61:O61)</f>
        <v>95370.7</v>
      </c>
    </row>
    <row r="62" spans="1:18" x14ac:dyDescent="0.2">
      <c r="B62" s="8"/>
      <c r="C62" s="7" t="s">
        <v>16</v>
      </c>
      <c r="D62" s="5">
        <v>0</v>
      </c>
      <c r="E62" s="5">
        <v>0</v>
      </c>
      <c r="F62" s="5">
        <v>37416.218999999997</v>
      </c>
      <c r="G62" s="2">
        <v>0</v>
      </c>
      <c r="H62" s="2">
        <v>0</v>
      </c>
      <c r="I62" s="2">
        <v>0</v>
      </c>
      <c r="J62" s="2">
        <v>0</v>
      </c>
      <c r="K62" s="5">
        <v>7158</v>
      </c>
      <c r="L62" s="5">
        <v>0</v>
      </c>
      <c r="M62" s="5">
        <v>139.1</v>
      </c>
      <c r="N62" s="5">
        <v>0</v>
      </c>
      <c r="O62" s="5">
        <v>0</v>
      </c>
      <c r="P62" s="5">
        <f t="shared" ref="P62:P64" si="6">SUM(D62:O62)</f>
        <v>44713.318999999996</v>
      </c>
    </row>
    <row r="63" spans="1:18" x14ac:dyDescent="0.2">
      <c r="B63" s="8"/>
      <c r="C63" s="7" t="s">
        <v>37</v>
      </c>
      <c r="D63" s="5">
        <v>0</v>
      </c>
      <c r="E63" s="5">
        <v>0</v>
      </c>
      <c r="F63" s="5">
        <v>25004.595000000001</v>
      </c>
      <c r="G63" s="2">
        <v>0</v>
      </c>
      <c r="H63" s="2">
        <v>0</v>
      </c>
      <c r="I63" s="2">
        <v>0</v>
      </c>
      <c r="J63" s="2">
        <v>0</v>
      </c>
      <c r="K63" s="5">
        <v>7000</v>
      </c>
      <c r="L63" s="5">
        <v>0</v>
      </c>
      <c r="M63" s="5">
        <v>0</v>
      </c>
      <c r="N63" s="5">
        <v>0</v>
      </c>
      <c r="O63" s="5">
        <v>6000</v>
      </c>
      <c r="P63" s="5">
        <f t="shared" si="6"/>
        <v>38004.595000000001</v>
      </c>
    </row>
    <row r="64" spans="1:18" x14ac:dyDescent="0.2">
      <c r="B64" s="8"/>
      <c r="C64" s="7" t="s">
        <v>47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65633</v>
      </c>
      <c r="M64" s="5">
        <v>83.7</v>
      </c>
      <c r="N64" s="5">
        <v>0</v>
      </c>
      <c r="O64" s="5">
        <v>0</v>
      </c>
      <c r="P64" s="5">
        <f t="shared" si="6"/>
        <v>65716.7</v>
      </c>
    </row>
    <row r="65" spans="1:17" x14ac:dyDescent="0.2">
      <c r="B65" s="8"/>
      <c r="C65" s="7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7" ht="15" x14ac:dyDescent="0.25">
      <c r="A66" s="8"/>
      <c r="B66" s="10" t="s">
        <v>83</v>
      </c>
      <c r="D66" s="11">
        <f>D68</f>
        <v>435</v>
      </c>
      <c r="E66" s="11">
        <f t="shared" ref="E66:P66" si="7">E68</f>
        <v>415</v>
      </c>
      <c r="F66" s="11">
        <f t="shared" si="7"/>
        <v>555</v>
      </c>
      <c r="G66" s="11">
        <f t="shared" si="7"/>
        <v>337</v>
      </c>
      <c r="H66" s="11">
        <f t="shared" si="7"/>
        <v>454</v>
      </c>
      <c r="I66" s="11">
        <f t="shared" si="7"/>
        <v>282</v>
      </c>
      <c r="J66" s="11">
        <f t="shared" si="7"/>
        <v>164</v>
      </c>
      <c r="K66" s="11">
        <f t="shared" si="7"/>
        <v>337</v>
      </c>
      <c r="L66" s="11">
        <f t="shared" si="7"/>
        <v>345</v>
      </c>
      <c r="M66" s="11">
        <f t="shared" si="7"/>
        <v>298</v>
      </c>
      <c r="N66" s="11">
        <f t="shared" si="7"/>
        <v>371</v>
      </c>
      <c r="O66" s="11">
        <f t="shared" si="7"/>
        <v>292</v>
      </c>
      <c r="P66" s="11">
        <f t="shared" si="7"/>
        <v>4285</v>
      </c>
      <c r="Q66" s="5"/>
    </row>
    <row r="67" spans="1:17" ht="7.5" customHeight="1" x14ac:dyDescent="0.2">
      <c r="A67" s="8"/>
      <c r="B67" s="7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7" x14ac:dyDescent="0.2">
      <c r="A68" s="8"/>
      <c r="B68" s="8"/>
      <c r="C68" s="7" t="s">
        <v>58</v>
      </c>
      <c r="D68" s="5">
        <v>435</v>
      </c>
      <c r="E68" s="5">
        <v>415</v>
      </c>
      <c r="F68" s="5">
        <v>555</v>
      </c>
      <c r="G68" s="5">
        <v>337</v>
      </c>
      <c r="H68" s="5">
        <v>454</v>
      </c>
      <c r="I68" s="5">
        <v>282</v>
      </c>
      <c r="J68" s="5">
        <v>164</v>
      </c>
      <c r="K68" s="5">
        <v>337</v>
      </c>
      <c r="L68" s="5">
        <v>345</v>
      </c>
      <c r="M68" s="5">
        <v>298</v>
      </c>
      <c r="N68" s="5">
        <v>371</v>
      </c>
      <c r="O68" s="5">
        <v>292</v>
      </c>
      <c r="P68" s="5">
        <f>SUM(D68:O68)</f>
        <v>4285</v>
      </c>
      <c r="Q68" s="5"/>
    </row>
    <row r="69" spans="1:17" x14ac:dyDescent="0.2">
      <c r="A69" s="8"/>
      <c r="B69" s="8"/>
      <c r="C69" s="7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s="1" customFormat="1" ht="15" x14ac:dyDescent="0.25">
      <c r="A70" s="53"/>
      <c r="B70" s="10" t="s">
        <v>86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2000</v>
      </c>
      <c r="K70" s="11">
        <v>0</v>
      </c>
      <c r="L70" s="11">
        <v>0</v>
      </c>
      <c r="M70" s="11">
        <v>0</v>
      </c>
      <c r="N70" s="11">
        <v>6000</v>
      </c>
      <c r="O70" s="11">
        <v>16000</v>
      </c>
      <c r="P70" s="11">
        <f>SUM(D70:O70)</f>
        <v>24000</v>
      </c>
      <c r="Q70" s="13"/>
    </row>
    <row r="71" spans="1:17" ht="15" x14ac:dyDescent="0.25">
      <c r="A71" s="8"/>
      <c r="B71" s="10"/>
      <c r="C71" s="7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7" ht="15" x14ac:dyDescent="0.25">
      <c r="A72" s="8"/>
      <c r="B72" s="7"/>
      <c r="C72" s="7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11"/>
      <c r="Q72" s="5"/>
    </row>
    <row r="73" spans="1:17" s="57" customFormat="1" ht="12.75" x14ac:dyDescent="0.2">
      <c r="A73" s="54"/>
      <c r="B73" s="55"/>
      <c r="C73" s="3" t="s">
        <v>18</v>
      </c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4"/>
      <c r="Q73" s="56"/>
    </row>
    <row r="74" spans="1:17" s="57" customFormat="1" ht="12.75" x14ac:dyDescent="0.2">
      <c r="A74" s="54"/>
      <c r="B74" s="55"/>
      <c r="C74" s="55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4"/>
      <c r="Q74" s="56"/>
    </row>
    <row r="75" spans="1:17" s="57" customFormat="1" ht="12.75" x14ac:dyDescent="0.2">
      <c r="A75" s="54"/>
      <c r="B75" s="55"/>
      <c r="C75" s="3" t="s">
        <v>32</v>
      </c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4"/>
      <c r="Q75" s="56"/>
    </row>
    <row r="76" spans="1:17" ht="15" x14ac:dyDescent="0.25">
      <c r="A76" s="8"/>
      <c r="B76" s="7"/>
      <c r="C76" s="7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11"/>
      <c r="Q76" s="5"/>
    </row>
    <row r="77" spans="1:17" ht="15" x14ac:dyDescent="0.25">
      <c r="A77" s="8"/>
      <c r="B77" s="7"/>
      <c r="C77" s="7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11"/>
      <c r="Q77" s="5"/>
    </row>
    <row r="78" spans="1:17" ht="15" x14ac:dyDescent="0.25">
      <c r="A78" s="8"/>
      <c r="B78" s="7"/>
      <c r="C78" s="7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11"/>
      <c r="Q78" s="5"/>
    </row>
    <row r="79" spans="1:17" ht="15" x14ac:dyDescent="0.25">
      <c r="A79" s="8"/>
      <c r="B79" s="7"/>
      <c r="C79" s="7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11"/>
      <c r="Q79" s="5"/>
    </row>
    <row r="80" spans="1:17" ht="15" x14ac:dyDescent="0.25">
      <c r="A80" s="8"/>
      <c r="B80" s="7"/>
      <c r="C80" s="7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11"/>
      <c r="Q80" s="5"/>
    </row>
    <row r="81" spans="1:17" ht="15" x14ac:dyDescent="0.25">
      <c r="A81" s="8"/>
      <c r="B81" s="7"/>
      <c r="D81" s="14"/>
      <c r="E81" s="14"/>
      <c r="F81" s="14"/>
      <c r="G81" s="14"/>
      <c r="H81" s="5"/>
      <c r="I81" s="5"/>
      <c r="J81" s="5"/>
      <c r="K81" s="5"/>
      <c r="L81" s="5"/>
      <c r="M81" s="5"/>
      <c r="N81" s="5"/>
      <c r="O81" s="5"/>
      <c r="P81" s="11"/>
      <c r="Q81" s="5"/>
    </row>
    <row r="82" spans="1:17" ht="15" x14ac:dyDescent="0.25">
      <c r="A82" s="8"/>
      <c r="B82" s="7"/>
      <c r="C82" s="14"/>
      <c r="D82" s="14"/>
      <c r="E82" s="14"/>
      <c r="F82" s="14"/>
      <c r="G82" s="14"/>
      <c r="H82" s="5"/>
      <c r="I82" s="5"/>
      <c r="J82" s="5"/>
      <c r="K82" s="5"/>
      <c r="L82" s="5"/>
      <c r="M82" s="5"/>
      <c r="N82" s="5"/>
      <c r="O82" s="5"/>
      <c r="P82" s="11"/>
      <c r="Q82" s="5"/>
    </row>
    <row r="83" spans="1:17" ht="15" x14ac:dyDescent="0.25">
      <c r="A83" s="8"/>
      <c r="B83" s="7"/>
      <c r="D83" s="14"/>
      <c r="E83" s="14"/>
      <c r="F83" s="14"/>
      <c r="G83" s="14"/>
      <c r="H83" s="5"/>
      <c r="I83" s="5"/>
      <c r="J83" s="5"/>
      <c r="K83" s="5"/>
      <c r="L83" s="5"/>
      <c r="M83" s="5"/>
      <c r="N83" s="5"/>
      <c r="O83" s="5"/>
      <c r="P83" s="11"/>
      <c r="Q83" s="5"/>
    </row>
    <row r="84" spans="1:17" ht="15" x14ac:dyDescent="0.25">
      <c r="A84" s="8"/>
      <c r="B84" s="7"/>
      <c r="D84" s="14"/>
      <c r="E84" s="14"/>
      <c r="F84" s="14"/>
      <c r="G84" s="14"/>
      <c r="H84" s="5"/>
      <c r="I84" s="5"/>
      <c r="J84" s="5"/>
      <c r="K84" s="5"/>
      <c r="L84" s="5"/>
      <c r="M84" s="5"/>
      <c r="N84" s="5"/>
      <c r="O84" s="5"/>
      <c r="P84" s="11"/>
      <c r="Q84" s="5"/>
    </row>
    <row r="85" spans="1:17" ht="15" x14ac:dyDescent="0.25">
      <c r="A85" s="8"/>
      <c r="B85" s="7"/>
      <c r="C85" s="7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11"/>
      <c r="Q85" s="5"/>
    </row>
    <row r="86" spans="1:17" ht="15" x14ac:dyDescent="0.25">
      <c r="A86" s="8"/>
      <c r="B86" s="7"/>
      <c r="C86" s="7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1"/>
      <c r="Q86" s="5"/>
    </row>
    <row r="87" spans="1:17" ht="15" x14ac:dyDescent="0.25">
      <c r="A87" s="8"/>
      <c r="B87" s="7"/>
      <c r="C87" s="7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11"/>
      <c r="Q87" s="5"/>
    </row>
    <row r="88" spans="1:17" ht="15" x14ac:dyDescent="0.25">
      <c r="A88" s="8"/>
      <c r="B88" s="7"/>
      <c r="C88" s="7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11"/>
      <c r="Q88" s="5"/>
    </row>
    <row r="89" spans="1:17" ht="15" x14ac:dyDescent="0.25">
      <c r="A89" s="8"/>
      <c r="B89" s="7"/>
      <c r="C89" s="7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11"/>
      <c r="Q89" s="5"/>
    </row>
    <row r="90" spans="1:17" ht="15" x14ac:dyDescent="0.25">
      <c r="A90" s="8"/>
      <c r="B90" s="7"/>
      <c r="C90" s="7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11"/>
      <c r="Q90" s="5"/>
    </row>
    <row r="91" spans="1:17" ht="15" x14ac:dyDescent="0.25">
      <c r="A91" s="8"/>
      <c r="B91" s="7"/>
      <c r="C91" s="7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11"/>
      <c r="Q91" s="5"/>
    </row>
    <row r="92" spans="1:17" ht="15" x14ac:dyDescent="0.25">
      <c r="A92" s="8"/>
      <c r="B92" s="7"/>
      <c r="C92" s="7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11"/>
      <c r="Q92" s="5"/>
    </row>
    <row r="93" spans="1:17" ht="15" x14ac:dyDescent="0.25">
      <c r="A93" s="8"/>
      <c r="B93" s="7"/>
      <c r="C93" s="7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11"/>
      <c r="Q93" s="5"/>
    </row>
    <row r="94" spans="1:17" ht="15" x14ac:dyDescent="0.25">
      <c r="A94" s="8"/>
      <c r="B94" s="7"/>
      <c r="C94" s="7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11"/>
      <c r="Q94" s="5"/>
    </row>
    <row r="95" spans="1:17" ht="15" x14ac:dyDescent="0.25">
      <c r="A95" s="1"/>
      <c r="C95" s="8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spans="1:17" x14ac:dyDescent="0.2">
      <c r="D96" s="58"/>
      <c r="E96" s="58"/>
      <c r="F96" s="58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1:16" x14ac:dyDescent="0.2">
      <c r="B97" s="8"/>
      <c r="C97" s="7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9"/>
    </row>
    <row r="98" spans="1:16" x14ac:dyDescent="0.2">
      <c r="B98" s="8"/>
      <c r="C98" s="7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9"/>
    </row>
    <row r="99" spans="1:16" x14ac:dyDescent="0.2">
      <c r="B99" s="8"/>
      <c r="C99" s="7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9"/>
    </row>
    <row r="100" spans="1:16" ht="15" x14ac:dyDescent="0.25">
      <c r="B100" s="8"/>
      <c r="C100" s="7"/>
      <c r="D100" s="5"/>
      <c r="E100" s="5"/>
      <c r="F100" s="5"/>
      <c r="G100" s="5"/>
      <c r="H100" s="9"/>
      <c r="I100" s="9"/>
      <c r="J100" s="9"/>
      <c r="K100" s="9"/>
      <c r="L100" s="9"/>
      <c r="M100" s="9"/>
      <c r="N100" s="11"/>
      <c r="O100" s="11"/>
      <c r="P100" s="11"/>
    </row>
    <row r="101" spans="1:16" ht="15" x14ac:dyDescent="0.25">
      <c r="A101" s="1"/>
      <c r="C101" s="8"/>
      <c r="D101" s="8"/>
      <c r="E101" s="8"/>
      <c r="F101" s="8"/>
      <c r="G101" s="8"/>
      <c r="H101" s="8"/>
      <c r="I101" s="11"/>
      <c r="J101" s="11"/>
      <c r="K101" s="11"/>
    </row>
    <row r="102" spans="1:16" x14ac:dyDescent="0.2">
      <c r="F102" s="14"/>
      <c r="G102" s="14"/>
      <c r="H102" s="14"/>
      <c r="I102" s="59"/>
      <c r="J102" s="59"/>
      <c r="K102" s="59"/>
    </row>
    <row r="103" spans="1:16" x14ac:dyDescent="0.2">
      <c r="F103" s="14"/>
      <c r="G103" s="14"/>
      <c r="H103" s="14"/>
      <c r="I103" s="59"/>
      <c r="J103" s="59"/>
      <c r="K103" s="59"/>
    </row>
    <row r="104" spans="1:16" x14ac:dyDescent="0.2">
      <c r="F104" s="14"/>
      <c r="G104" s="14"/>
      <c r="H104" s="14"/>
      <c r="I104" s="5"/>
      <c r="J104" s="5"/>
      <c r="K104" s="5"/>
    </row>
    <row r="105" spans="1:16" x14ac:dyDescent="0.2">
      <c r="F105" s="14"/>
      <c r="G105" s="14"/>
      <c r="H105" s="14"/>
      <c r="I105" s="5"/>
      <c r="J105" s="5"/>
      <c r="K105" s="5"/>
    </row>
    <row r="106" spans="1:16" x14ac:dyDescent="0.2">
      <c r="A106" s="14"/>
      <c r="B106" s="14"/>
      <c r="C106" s="14"/>
      <c r="D106" s="14"/>
      <c r="E106" s="14"/>
      <c r="F106" s="14"/>
      <c r="G106" s="14"/>
      <c r="H106" s="14"/>
      <c r="I106" s="5"/>
      <c r="J106" s="5"/>
      <c r="K106" s="5"/>
    </row>
    <row r="107" spans="1:16" x14ac:dyDescent="0.2">
      <c r="A107" s="14"/>
      <c r="B107" s="14"/>
      <c r="C107" s="14"/>
      <c r="D107" s="14"/>
      <c r="E107" s="14"/>
      <c r="F107" s="14"/>
      <c r="G107" s="14"/>
      <c r="H107" s="14"/>
      <c r="I107" s="5"/>
      <c r="J107" s="5"/>
      <c r="K107" s="5"/>
    </row>
    <row r="108" spans="1:16" x14ac:dyDescent="0.2">
      <c r="A108" s="14"/>
      <c r="B108" s="14"/>
      <c r="C108" s="14"/>
      <c r="D108" s="14"/>
      <c r="E108" s="14"/>
      <c r="F108" s="14"/>
      <c r="G108" s="14"/>
      <c r="H108" s="14"/>
      <c r="I108" s="5"/>
      <c r="J108" s="5"/>
      <c r="K108" s="5"/>
    </row>
    <row r="109" spans="1:16" x14ac:dyDescent="0.2">
      <c r="A109" s="14"/>
      <c r="B109" s="14"/>
      <c r="C109" s="14"/>
      <c r="D109" s="14"/>
      <c r="E109" s="14"/>
      <c r="F109" s="14"/>
      <c r="G109" s="14"/>
      <c r="H109" s="14"/>
      <c r="I109" s="5"/>
      <c r="J109" s="5"/>
      <c r="K109" s="5"/>
    </row>
    <row r="110" spans="1:16" x14ac:dyDescent="0.2">
      <c r="A110" s="14"/>
      <c r="B110" s="14"/>
      <c r="C110" s="14"/>
      <c r="D110" s="14"/>
      <c r="E110" s="14"/>
      <c r="F110" s="14"/>
      <c r="G110" s="14"/>
      <c r="H110" s="14"/>
      <c r="I110" s="5"/>
      <c r="J110" s="5"/>
      <c r="K110" s="5"/>
    </row>
    <row r="111" spans="1:16" x14ac:dyDescent="0.2">
      <c r="A111" s="14"/>
      <c r="B111" s="14"/>
      <c r="C111" s="14"/>
      <c r="D111" s="14"/>
      <c r="E111" s="14"/>
      <c r="F111" s="14"/>
      <c r="G111" s="14"/>
      <c r="H111" s="14"/>
      <c r="I111" s="5"/>
      <c r="J111" s="5"/>
      <c r="K111" s="5"/>
    </row>
    <row r="112" spans="1:16" x14ac:dyDescent="0.2">
      <c r="A112" s="14"/>
      <c r="B112" s="14"/>
      <c r="C112" s="14"/>
      <c r="D112" s="14"/>
      <c r="E112" s="14"/>
      <c r="F112" s="14"/>
      <c r="G112" s="14"/>
      <c r="H112" s="14"/>
      <c r="I112" s="5"/>
      <c r="J112" s="5"/>
      <c r="K112" s="5"/>
    </row>
    <row r="113" spans="1:11" ht="15" x14ac:dyDescent="0.25">
      <c r="A113" s="14"/>
      <c r="B113" s="14"/>
      <c r="C113" s="14"/>
      <c r="D113" s="14"/>
      <c r="E113" s="14"/>
      <c r="F113" s="14"/>
      <c r="G113" s="14"/>
      <c r="H113" s="14"/>
      <c r="I113" s="5"/>
      <c r="J113" s="5"/>
      <c r="K113" s="11"/>
    </row>
    <row r="114" spans="1:11" ht="15" x14ac:dyDescent="0.25">
      <c r="A114" s="14"/>
      <c r="B114" s="14"/>
      <c r="C114" s="14"/>
      <c r="D114" s="14"/>
      <c r="E114" s="14"/>
      <c r="F114" s="14"/>
      <c r="G114" s="14"/>
      <c r="H114" s="14"/>
      <c r="I114" s="5"/>
      <c r="J114" s="5"/>
      <c r="K114" s="11"/>
    </row>
    <row r="115" spans="1:11" ht="15" x14ac:dyDescent="0.25">
      <c r="A115" s="14"/>
      <c r="B115" s="14"/>
      <c r="C115" s="14"/>
      <c r="D115" s="14"/>
      <c r="E115" s="14"/>
      <c r="F115" s="14"/>
      <c r="G115" s="14"/>
      <c r="H115" s="14"/>
      <c r="I115" s="5"/>
      <c r="J115" s="5"/>
      <c r="K115" s="11"/>
    </row>
    <row r="116" spans="1:11" ht="15" x14ac:dyDescent="0.25">
      <c r="A116" s="14"/>
      <c r="B116" s="14"/>
      <c r="C116" s="14"/>
      <c r="D116" s="14"/>
      <c r="E116" s="14"/>
      <c r="F116" s="14"/>
      <c r="G116" s="14"/>
      <c r="H116" s="14"/>
      <c r="I116" s="5"/>
      <c r="J116" s="5"/>
      <c r="K116" s="11"/>
    </row>
    <row r="117" spans="1:11" ht="15" x14ac:dyDescent="0.25">
      <c r="A117" s="14"/>
      <c r="B117" s="14"/>
      <c r="C117" s="14"/>
      <c r="D117" s="14"/>
      <c r="E117" s="14"/>
      <c r="F117" s="14"/>
      <c r="G117" s="14"/>
      <c r="H117" s="14"/>
      <c r="I117" s="5"/>
      <c r="J117" s="5"/>
      <c r="K117" s="11"/>
    </row>
    <row r="118" spans="1:11" ht="15" x14ac:dyDescent="0.25">
      <c r="A118" s="14"/>
      <c r="B118" s="14"/>
      <c r="C118" s="14"/>
      <c r="D118" s="14"/>
      <c r="E118" s="14"/>
      <c r="F118" s="14"/>
      <c r="G118" s="14"/>
      <c r="H118" s="14"/>
      <c r="I118" s="5"/>
      <c r="J118" s="5"/>
      <c r="K118" s="11"/>
    </row>
    <row r="119" spans="1:11" ht="15" x14ac:dyDescent="0.25">
      <c r="A119" s="14"/>
      <c r="B119" s="14"/>
      <c r="C119" s="14"/>
      <c r="D119" s="14"/>
      <c r="E119" s="14"/>
      <c r="F119" s="14"/>
      <c r="G119" s="14"/>
      <c r="H119" s="14"/>
      <c r="I119" s="5"/>
      <c r="J119" s="5"/>
      <c r="K119" s="11"/>
    </row>
    <row r="120" spans="1:11" ht="15" x14ac:dyDescent="0.25">
      <c r="A120" s="14"/>
      <c r="B120" s="14"/>
      <c r="C120" s="14"/>
      <c r="D120" s="14"/>
      <c r="E120" s="14"/>
      <c r="F120" s="14"/>
      <c r="G120" s="14"/>
      <c r="H120" s="14"/>
      <c r="I120" s="5"/>
      <c r="J120" s="5"/>
      <c r="K120" s="11"/>
    </row>
    <row r="121" spans="1:11" ht="15" x14ac:dyDescent="0.25">
      <c r="A121" s="14"/>
      <c r="B121" s="14"/>
      <c r="C121" s="14"/>
      <c r="D121" s="14"/>
      <c r="E121" s="14"/>
      <c r="F121" s="14"/>
      <c r="G121" s="14"/>
      <c r="H121" s="14"/>
      <c r="I121" s="5"/>
      <c r="J121" s="5"/>
      <c r="K121" s="11"/>
    </row>
    <row r="122" spans="1:11" ht="15" x14ac:dyDescent="0.25">
      <c r="A122" s="14"/>
      <c r="B122" s="14"/>
      <c r="C122" s="14"/>
      <c r="D122" s="14"/>
      <c r="E122" s="14"/>
      <c r="F122" s="14"/>
      <c r="G122" s="14"/>
      <c r="H122" s="14"/>
      <c r="I122" s="5"/>
      <c r="J122" s="5"/>
      <c r="K122" s="11"/>
    </row>
    <row r="123" spans="1:11" ht="15" x14ac:dyDescent="0.25">
      <c r="A123" s="14"/>
      <c r="B123" s="14"/>
      <c r="C123" s="14"/>
      <c r="D123" s="14"/>
      <c r="E123" s="14"/>
      <c r="F123" s="14"/>
      <c r="G123" s="14"/>
      <c r="H123" s="14"/>
      <c r="I123" s="5"/>
      <c r="J123" s="5"/>
      <c r="K123" s="11"/>
    </row>
    <row r="124" spans="1:11" ht="15" x14ac:dyDescent="0.25">
      <c r="A124" s="14"/>
      <c r="B124" s="14"/>
      <c r="C124" s="14"/>
      <c r="D124" s="14"/>
      <c r="E124" s="14"/>
      <c r="F124" s="14"/>
      <c r="G124" s="14"/>
      <c r="H124" s="14"/>
      <c r="I124" s="5"/>
      <c r="J124" s="5"/>
      <c r="K124" s="11"/>
    </row>
    <row r="125" spans="1:11" ht="15" x14ac:dyDescent="0.25">
      <c r="A125" s="14"/>
      <c r="B125" s="14"/>
      <c r="C125" s="14"/>
      <c r="D125" s="14"/>
      <c r="E125" s="14"/>
      <c r="F125" s="14"/>
      <c r="G125" s="14"/>
      <c r="H125" s="14"/>
      <c r="I125" s="5"/>
      <c r="J125" s="5"/>
      <c r="K125" s="11"/>
    </row>
    <row r="126" spans="1:11" ht="15" x14ac:dyDescent="0.25">
      <c r="A126" s="14"/>
      <c r="B126" s="14"/>
      <c r="C126" s="14"/>
      <c r="D126" s="14"/>
      <c r="E126" s="14"/>
      <c r="F126" s="14"/>
      <c r="G126" s="14"/>
      <c r="H126" s="14"/>
      <c r="I126" s="5"/>
      <c r="J126" s="5"/>
      <c r="K126" s="11"/>
    </row>
    <row r="127" spans="1:11" ht="15" x14ac:dyDescent="0.25">
      <c r="A127" s="14"/>
      <c r="B127" s="14"/>
      <c r="C127" s="14"/>
      <c r="D127" s="14"/>
      <c r="E127" s="14"/>
      <c r="F127" s="14"/>
      <c r="G127" s="14"/>
      <c r="H127" s="14"/>
      <c r="I127" s="5"/>
      <c r="J127" s="5"/>
      <c r="K127" s="11"/>
    </row>
    <row r="128" spans="1:11" ht="15" x14ac:dyDescent="0.25">
      <c r="A128" s="14"/>
      <c r="B128" s="14"/>
      <c r="C128" s="14"/>
      <c r="D128" s="14"/>
      <c r="E128" s="14"/>
      <c r="F128" s="14"/>
      <c r="G128" s="14"/>
      <c r="H128" s="14"/>
      <c r="I128" s="5"/>
      <c r="J128" s="5"/>
      <c r="K128" s="11"/>
    </row>
    <row r="129" spans="1:11" ht="15" x14ac:dyDescent="0.25">
      <c r="A129" s="14"/>
      <c r="B129" s="14"/>
      <c r="C129" s="14"/>
      <c r="D129" s="14"/>
      <c r="E129" s="14"/>
      <c r="F129" s="14"/>
      <c r="G129" s="14"/>
      <c r="H129" s="14"/>
      <c r="I129" s="5"/>
      <c r="J129" s="5"/>
      <c r="K129" s="11"/>
    </row>
    <row r="130" spans="1:11" ht="15" x14ac:dyDescent="0.25">
      <c r="A130" s="14"/>
      <c r="B130" s="14"/>
      <c r="C130" s="14"/>
      <c r="D130" s="14"/>
      <c r="E130" s="14"/>
      <c r="F130" s="14"/>
      <c r="G130" s="14"/>
      <c r="H130" s="14"/>
      <c r="I130" s="5"/>
      <c r="J130" s="5"/>
      <c r="K130" s="11"/>
    </row>
    <row r="131" spans="1:11" ht="15" x14ac:dyDescent="0.25">
      <c r="A131" s="14"/>
      <c r="B131" s="14"/>
      <c r="C131" s="14"/>
      <c r="D131" s="14"/>
      <c r="E131" s="14"/>
      <c r="F131" s="14"/>
      <c r="G131" s="14"/>
      <c r="H131" s="14"/>
      <c r="I131" s="5"/>
      <c r="J131" s="5"/>
      <c r="K131" s="11"/>
    </row>
    <row r="132" spans="1:11" ht="15" x14ac:dyDescent="0.25">
      <c r="A132" s="14"/>
      <c r="B132" s="14"/>
      <c r="C132" s="14"/>
      <c r="D132" s="14"/>
      <c r="E132" s="14"/>
      <c r="F132" s="14"/>
      <c r="G132" s="14"/>
      <c r="H132" s="14"/>
      <c r="I132" s="5"/>
      <c r="J132" s="5"/>
      <c r="K132" s="11"/>
    </row>
    <row r="133" spans="1:11" ht="15" x14ac:dyDescent="0.25">
      <c r="A133" s="14"/>
      <c r="B133" s="14"/>
      <c r="C133" s="14"/>
      <c r="D133" s="14"/>
      <c r="E133" s="14"/>
      <c r="F133" s="14"/>
      <c r="G133" s="14"/>
      <c r="H133" s="14"/>
      <c r="I133" s="5"/>
      <c r="J133" s="5"/>
      <c r="K133" s="11"/>
    </row>
    <row r="134" spans="1:11" ht="15" x14ac:dyDescent="0.25">
      <c r="A134" s="52"/>
      <c r="C134" s="8"/>
      <c r="D134" s="8"/>
      <c r="E134" s="8"/>
      <c r="F134" s="8"/>
      <c r="G134" s="8"/>
      <c r="H134" s="8"/>
      <c r="I134" s="11"/>
      <c r="J134" s="11"/>
      <c r="K134" s="11"/>
    </row>
    <row r="135" spans="1:11" ht="15" x14ac:dyDescent="0.25">
      <c r="A135" s="1"/>
      <c r="B135" s="1"/>
      <c r="C135" s="53"/>
      <c r="D135" s="53"/>
      <c r="E135" s="53"/>
      <c r="F135" s="53"/>
      <c r="G135" s="53"/>
      <c r="H135" s="53"/>
      <c r="I135" s="6"/>
      <c r="J135" s="6"/>
      <c r="K135" s="6"/>
    </row>
    <row r="136" spans="1:11" ht="15" x14ac:dyDescent="0.25">
      <c r="A136" s="1"/>
      <c r="B136" s="1"/>
      <c r="C136" s="53"/>
      <c r="D136" s="53"/>
      <c r="E136" s="53"/>
      <c r="F136" s="53"/>
      <c r="G136" s="53"/>
      <c r="H136" s="53"/>
      <c r="I136" s="6"/>
      <c r="J136" s="6"/>
      <c r="K136" s="6"/>
    </row>
    <row r="137" spans="1:11" x14ac:dyDescent="0.2">
      <c r="I137" s="49"/>
      <c r="J137" s="49"/>
      <c r="K137" s="49"/>
    </row>
    <row r="138" spans="1:11" x14ac:dyDescent="0.2">
      <c r="I138" s="49"/>
      <c r="J138" s="49"/>
      <c r="K138" s="49"/>
    </row>
    <row r="139" spans="1:11" ht="15" x14ac:dyDescent="0.25">
      <c r="A139" s="1"/>
      <c r="B139" s="1"/>
      <c r="C139" s="1"/>
      <c r="D139" s="1"/>
      <c r="E139" s="1"/>
      <c r="F139" s="1"/>
      <c r="G139" s="1"/>
      <c r="H139" s="1"/>
      <c r="I139" s="6"/>
      <c r="J139" s="6"/>
      <c r="K139" s="6"/>
    </row>
    <row r="140" spans="1:11" x14ac:dyDescent="0.2">
      <c r="I140" s="49"/>
      <c r="J140" s="49"/>
      <c r="K140" s="49"/>
    </row>
    <row r="141" spans="1:11" x14ac:dyDescent="0.2">
      <c r="I141" s="49"/>
      <c r="J141" s="49"/>
      <c r="K141" s="49"/>
    </row>
    <row r="142" spans="1:11" x14ac:dyDescent="0.2">
      <c r="I142" s="49"/>
      <c r="J142" s="49"/>
      <c r="K142" s="49"/>
    </row>
    <row r="143" spans="1:11" x14ac:dyDescent="0.2">
      <c r="I143" s="49"/>
      <c r="J143" s="49"/>
      <c r="K143" s="49"/>
    </row>
    <row r="144" spans="1:11" x14ac:dyDescent="0.2">
      <c r="I144" s="49"/>
      <c r="J144" s="49"/>
      <c r="K144" s="49"/>
    </row>
    <row r="145" spans="1:11" x14ac:dyDescent="0.2">
      <c r="C145" s="8"/>
      <c r="D145" s="8"/>
      <c r="E145" s="8"/>
      <c r="F145" s="8"/>
      <c r="G145" s="8"/>
      <c r="H145" s="8"/>
      <c r="I145" s="49"/>
      <c r="J145" s="49"/>
      <c r="K145" s="49"/>
    </row>
    <row r="146" spans="1:11" x14ac:dyDescent="0.2">
      <c r="I146" s="5"/>
      <c r="J146" s="5"/>
      <c r="K146" s="5"/>
    </row>
    <row r="147" spans="1:11" x14ac:dyDescent="0.2">
      <c r="A147" s="14"/>
      <c r="B147" s="14"/>
      <c r="C147" s="14"/>
      <c r="D147" s="14"/>
      <c r="E147" s="14"/>
      <c r="F147" s="14"/>
      <c r="G147" s="14"/>
      <c r="H147" s="14"/>
      <c r="I147" s="59"/>
      <c r="J147" s="59"/>
      <c r="K147" s="59"/>
    </row>
    <row r="148" spans="1:11" x14ac:dyDescent="0.2">
      <c r="A148" s="14"/>
      <c r="B148" s="14"/>
      <c r="C148" s="14"/>
      <c r="D148" s="14"/>
      <c r="E148" s="14"/>
      <c r="F148" s="14"/>
      <c r="G148" s="14"/>
      <c r="H148" s="14"/>
      <c r="I148" s="59"/>
      <c r="J148" s="59"/>
      <c r="K148" s="59"/>
    </row>
    <row r="149" spans="1:11" x14ac:dyDescent="0.2">
      <c r="A149" s="14"/>
      <c r="B149" s="14"/>
      <c r="C149" s="14"/>
      <c r="D149" s="14"/>
      <c r="E149" s="14"/>
      <c r="F149" s="14"/>
      <c r="G149" s="14"/>
      <c r="H149" s="14"/>
      <c r="I149" s="59"/>
      <c r="J149" s="59"/>
      <c r="K149" s="59"/>
    </row>
    <row r="150" spans="1:11" x14ac:dyDescent="0.2">
      <c r="A150" s="14"/>
      <c r="B150" s="14"/>
      <c r="C150" s="14"/>
      <c r="D150" s="14"/>
      <c r="E150" s="14"/>
      <c r="F150" s="14"/>
      <c r="G150" s="14"/>
      <c r="H150" s="14"/>
      <c r="I150" s="59"/>
      <c r="J150" s="59"/>
      <c r="K150" s="59"/>
    </row>
    <row r="151" spans="1:11" x14ac:dyDescent="0.2">
      <c r="A151" s="14"/>
      <c r="B151" s="14"/>
      <c r="C151" s="14"/>
      <c r="D151" s="14"/>
      <c r="E151" s="14"/>
      <c r="F151" s="14"/>
      <c r="G151" s="14"/>
      <c r="H151" s="14"/>
      <c r="I151" s="59"/>
      <c r="J151" s="59"/>
      <c r="K151" s="59"/>
    </row>
    <row r="152" spans="1:11" x14ac:dyDescent="0.2">
      <c r="A152" s="14"/>
      <c r="B152" s="14"/>
      <c r="C152" s="14"/>
      <c r="D152" s="14"/>
      <c r="E152" s="14"/>
      <c r="F152" s="14"/>
      <c r="G152" s="14"/>
      <c r="H152" s="14"/>
      <c r="I152" s="59"/>
      <c r="J152" s="59"/>
      <c r="K152" s="59"/>
    </row>
    <row r="153" spans="1:11" x14ac:dyDescent="0.2">
      <c r="A153" s="14"/>
      <c r="B153" s="14"/>
      <c r="C153" s="14"/>
      <c r="D153" s="14"/>
      <c r="E153" s="14"/>
      <c r="F153" s="14"/>
      <c r="G153" s="14"/>
      <c r="H153" s="14"/>
      <c r="I153" s="59"/>
      <c r="J153" s="59"/>
      <c r="K153" s="59"/>
    </row>
    <row r="154" spans="1:11" x14ac:dyDescent="0.2">
      <c r="A154" s="14"/>
      <c r="B154" s="14"/>
      <c r="C154" s="14"/>
      <c r="D154" s="14"/>
      <c r="E154" s="14"/>
      <c r="F154" s="14"/>
      <c r="G154" s="14"/>
      <c r="H154" s="14"/>
      <c r="I154" s="5"/>
      <c r="J154" s="5"/>
      <c r="K154" s="5"/>
    </row>
    <row r="155" spans="1:11" x14ac:dyDescent="0.2">
      <c r="A155" s="14"/>
      <c r="B155" s="14"/>
      <c r="C155" s="14"/>
      <c r="D155" s="14"/>
      <c r="E155" s="14"/>
      <c r="F155" s="14"/>
      <c r="G155" s="14"/>
      <c r="H155" s="14"/>
      <c r="I155" s="5"/>
      <c r="J155" s="5"/>
      <c r="K155" s="5"/>
    </row>
    <row r="156" spans="1:11" x14ac:dyDescent="0.2">
      <c r="I156" s="5"/>
      <c r="J156" s="5"/>
      <c r="K156" s="5"/>
    </row>
    <row r="157" spans="1:11" x14ac:dyDescent="0.2">
      <c r="I157" s="5"/>
      <c r="J157" s="5"/>
    </row>
    <row r="158" spans="1:11" x14ac:dyDescent="0.2">
      <c r="I158" s="5"/>
      <c r="J158" s="5"/>
    </row>
    <row r="159" spans="1:11" x14ac:dyDescent="0.2">
      <c r="I159" s="5"/>
      <c r="J159" s="5"/>
    </row>
    <row r="160" spans="1:11" x14ac:dyDescent="0.2">
      <c r="I160" s="5"/>
      <c r="J160" s="5"/>
    </row>
    <row r="161" spans="9:10" x14ac:dyDescent="0.2">
      <c r="I161" s="5"/>
      <c r="J161" s="5"/>
    </row>
    <row r="162" spans="9:10" x14ac:dyDescent="0.2">
      <c r="I162" s="5"/>
      <c r="J162" s="5"/>
    </row>
    <row r="163" spans="9:10" x14ac:dyDescent="0.2">
      <c r="I163" s="5"/>
      <c r="J163" s="5"/>
    </row>
  </sheetData>
  <mergeCells count="1">
    <mergeCell ref="A5:C5"/>
  </mergeCells>
  <phoneticPr fontId="0" type="noConversion"/>
  <printOptions horizontalCentered="1"/>
  <pageMargins left="0.23622047244094491" right="0.23622047244094491" top="0.94488188976377963" bottom="0" header="0.39370078740157483" footer="0.51181102362204722"/>
  <pageSetup paperSize="9" scale="56" orientation="portrait" r:id="rId1"/>
  <headerFooter alignWithMargins="0">
    <oddHeader>&amp;CBUREAU OF THE TREASURY
Statistical Data Analysis Division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145"/>
  <sheetViews>
    <sheetView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P69" sqref="P69"/>
    </sheetView>
  </sheetViews>
  <sheetFormatPr defaultColWidth="13.85546875" defaultRowHeight="14.25" x14ac:dyDescent="0.2"/>
  <cols>
    <col min="1" max="1" width="1" style="2" customWidth="1"/>
    <col min="2" max="2" width="1.42578125" style="2" customWidth="1"/>
    <col min="3" max="3" width="31.85546875" style="2" customWidth="1"/>
    <col min="4" max="15" width="10.28515625" style="2" customWidth="1"/>
    <col min="16" max="16" width="11.140625" style="2" customWidth="1"/>
    <col min="17" max="16384" width="13.85546875" style="2"/>
  </cols>
  <sheetData>
    <row r="1" spans="1:18" ht="15" x14ac:dyDescent="0.25">
      <c r="A1" s="1" t="s">
        <v>93</v>
      </c>
      <c r="I1" s="5"/>
      <c r="J1" s="5"/>
    </row>
    <row r="2" spans="1:18" ht="15" x14ac:dyDescent="0.25">
      <c r="A2" s="1" t="s">
        <v>154</v>
      </c>
      <c r="I2" s="5"/>
      <c r="J2" s="5"/>
    </row>
    <row r="3" spans="1:18" x14ac:dyDescent="0.2">
      <c r="A3" s="2" t="s">
        <v>6</v>
      </c>
      <c r="I3" s="5"/>
      <c r="J3" s="5"/>
    </row>
    <row r="4" spans="1:18" x14ac:dyDescent="0.2">
      <c r="I4" s="5"/>
      <c r="J4" s="5"/>
    </row>
    <row r="5" spans="1:18" ht="21" customHeight="1" thickBot="1" x14ac:dyDescent="0.25">
      <c r="A5" s="102" t="s">
        <v>119</v>
      </c>
      <c r="B5" s="103"/>
      <c r="C5" s="104"/>
      <c r="D5" s="62" t="s">
        <v>25</v>
      </c>
      <c r="E5" s="45" t="s">
        <v>26</v>
      </c>
      <c r="F5" s="45" t="s">
        <v>27</v>
      </c>
      <c r="G5" s="45" t="s">
        <v>82</v>
      </c>
      <c r="H5" s="45" t="s">
        <v>0</v>
      </c>
      <c r="I5" s="45" t="s">
        <v>96</v>
      </c>
      <c r="J5" s="45" t="s">
        <v>97</v>
      </c>
      <c r="K5" s="45" t="s">
        <v>94</v>
      </c>
      <c r="L5" s="45" t="s">
        <v>28</v>
      </c>
      <c r="M5" s="45" t="s">
        <v>29</v>
      </c>
      <c r="N5" s="45" t="s">
        <v>30</v>
      </c>
      <c r="O5" s="45" t="s">
        <v>31</v>
      </c>
      <c r="P5" s="46" t="s">
        <v>38</v>
      </c>
    </row>
    <row r="6" spans="1:18" s="14" customFormat="1" ht="15" thickTop="1" x14ac:dyDescent="0.2">
      <c r="A6" s="2"/>
      <c r="B6" s="2"/>
      <c r="C6" s="2"/>
      <c r="D6" s="5"/>
      <c r="E6" s="5"/>
      <c r="F6" s="5"/>
      <c r="G6" s="5"/>
      <c r="H6" s="5"/>
      <c r="I6" s="5"/>
      <c r="J6" s="5"/>
      <c r="K6" s="2"/>
      <c r="L6" s="5"/>
      <c r="M6" s="5"/>
      <c r="N6" s="5"/>
      <c r="O6" s="5"/>
      <c r="P6" s="5"/>
    </row>
    <row r="7" spans="1:18" s="14" customFormat="1" ht="15" x14ac:dyDescent="0.25">
      <c r="A7" s="1" t="s">
        <v>92</v>
      </c>
      <c r="B7" s="2"/>
      <c r="C7" s="8"/>
      <c r="D7" s="11">
        <f>D9+D68</f>
        <v>128443.376</v>
      </c>
      <c r="E7" s="11">
        <f t="shared" ref="E7:P7" si="0">E9+E68</f>
        <v>104383.55</v>
      </c>
      <c r="F7" s="11">
        <f t="shared" si="0"/>
        <v>135505.20000000001</v>
      </c>
      <c r="G7" s="11">
        <f t="shared" si="0"/>
        <v>101427.70000000001</v>
      </c>
      <c r="H7" s="11">
        <f t="shared" si="0"/>
        <v>120742.3</v>
      </c>
      <c r="I7" s="11">
        <f t="shared" si="0"/>
        <v>149760.90000000002</v>
      </c>
      <c r="J7" s="11">
        <f t="shared" si="0"/>
        <v>140411.315</v>
      </c>
      <c r="K7" s="11">
        <f t="shared" si="0"/>
        <v>123281.25</v>
      </c>
      <c r="L7" s="11">
        <f t="shared" si="0"/>
        <v>158479.1</v>
      </c>
      <c r="M7" s="11">
        <f t="shared" si="0"/>
        <v>119968</v>
      </c>
      <c r="N7" s="11">
        <f t="shared" si="0"/>
        <v>113895</v>
      </c>
      <c r="O7" s="11">
        <f t="shared" si="0"/>
        <v>81546.600000000006</v>
      </c>
      <c r="P7" s="11">
        <f t="shared" si="0"/>
        <v>1477844.291</v>
      </c>
      <c r="Q7" s="11"/>
      <c r="R7" s="59"/>
    </row>
    <row r="8" spans="1:18" s="14" customFormat="1" x14ac:dyDescent="0.2">
      <c r="A8" s="2"/>
      <c r="B8" s="2"/>
      <c r="C8" s="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8" ht="15" x14ac:dyDescent="0.25">
      <c r="A9" s="1" t="s">
        <v>48</v>
      </c>
      <c r="D9" s="6">
        <f>D12+D17+D57+D64</f>
        <v>128443.376</v>
      </c>
      <c r="E9" s="6">
        <f t="shared" ref="E9:P9" si="1">E12+E17+E57+E64</f>
        <v>104383.55</v>
      </c>
      <c r="F9" s="6">
        <f t="shared" si="1"/>
        <v>135505.20000000001</v>
      </c>
      <c r="G9" s="6">
        <f t="shared" si="1"/>
        <v>101427.70000000001</v>
      </c>
      <c r="H9" s="6">
        <f t="shared" si="1"/>
        <v>108681.3</v>
      </c>
      <c r="I9" s="6">
        <f t="shared" si="1"/>
        <v>149760.90000000002</v>
      </c>
      <c r="J9" s="6">
        <f t="shared" si="1"/>
        <v>140411.315</v>
      </c>
      <c r="K9" s="6">
        <f t="shared" si="1"/>
        <v>123281.25</v>
      </c>
      <c r="L9" s="6">
        <f t="shared" si="1"/>
        <v>158479.1</v>
      </c>
      <c r="M9" s="6">
        <f t="shared" si="1"/>
        <v>119968</v>
      </c>
      <c r="N9" s="6">
        <f t="shared" si="1"/>
        <v>102895</v>
      </c>
      <c r="O9" s="6">
        <f t="shared" si="1"/>
        <v>81546.600000000006</v>
      </c>
      <c r="P9" s="6">
        <f t="shared" si="1"/>
        <v>1454783.291</v>
      </c>
      <c r="Q9" s="6"/>
    </row>
    <row r="10" spans="1:18" ht="15" x14ac:dyDescent="0.25">
      <c r="A10" s="1"/>
      <c r="C10" s="1" t="s">
        <v>90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11"/>
      <c r="Q10" s="6"/>
    </row>
    <row r="11" spans="1:18" x14ac:dyDescent="0.2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8" ht="15" x14ac:dyDescent="0.25">
      <c r="B12" s="1" t="s">
        <v>50</v>
      </c>
      <c r="D12" s="6">
        <f>SUM(D13:D15)</f>
        <v>90489</v>
      </c>
      <c r="E12" s="6">
        <f t="shared" ref="E12:P12" si="2">SUM(E13:E15)</f>
        <v>67469.8</v>
      </c>
      <c r="F12" s="6">
        <f t="shared" si="2"/>
        <v>108427.7</v>
      </c>
      <c r="G12" s="6">
        <f t="shared" si="2"/>
        <v>71767.100000000006</v>
      </c>
      <c r="H12" s="6">
        <f t="shared" si="2"/>
        <v>82051.8</v>
      </c>
      <c r="I12" s="6">
        <f t="shared" si="2"/>
        <v>114576.40000000001</v>
      </c>
      <c r="J12" s="6">
        <f t="shared" si="2"/>
        <v>100312.79999999999</v>
      </c>
      <c r="K12" s="6">
        <f t="shared" si="2"/>
        <v>97650.25</v>
      </c>
      <c r="L12" s="6">
        <f t="shared" si="2"/>
        <v>91858</v>
      </c>
      <c r="M12" s="6">
        <f t="shared" si="2"/>
        <v>93273</v>
      </c>
      <c r="N12" s="6">
        <f t="shared" si="2"/>
        <v>90779</v>
      </c>
      <c r="O12" s="6">
        <f t="shared" si="2"/>
        <v>68074</v>
      </c>
      <c r="P12" s="6">
        <f t="shared" si="2"/>
        <v>1076728.8500000001</v>
      </c>
      <c r="Q12" s="58"/>
      <c r="R12" s="6"/>
    </row>
    <row r="13" spans="1:18" x14ac:dyDescent="0.2">
      <c r="B13" s="8"/>
      <c r="C13" s="7" t="s">
        <v>3</v>
      </c>
      <c r="D13" s="5">
        <v>40691</v>
      </c>
      <c r="E13" s="5">
        <v>29879.599999999999</v>
      </c>
      <c r="F13" s="5">
        <v>36105.800000000003</v>
      </c>
      <c r="G13" s="5">
        <v>30877</v>
      </c>
      <c r="H13" s="5">
        <v>30784</v>
      </c>
      <c r="I13" s="5">
        <v>35395.4</v>
      </c>
      <c r="J13" s="5">
        <v>27748.3</v>
      </c>
      <c r="K13" s="5">
        <v>33225.75</v>
      </c>
      <c r="L13" s="5">
        <v>23986</v>
      </c>
      <c r="M13" s="5">
        <v>26173.599999999999</v>
      </c>
      <c r="N13" s="5">
        <v>29360</v>
      </c>
      <c r="O13" s="5">
        <v>20201</v>
      </c>
      <c r="P13" s="49">
        <f>SUM(D13:O13)</f>
        <v>364427.44999999995</v>
      </c>
      <c r="R13" s="60"/>
    </row>
    <row r="14" spans="1:18" x14ac:dyDescent="0.2">
      <c r="B14" s="8"/>
      <c r="C14" s="7" t="s">
        <v>4</v>
      </c>
      <c r="D14" s="5">
        <v>12666</v>
      </c>
      <c r="E14" s="5">
        <v>15834.2</v>
      </c>
      <c r="F14" s="5">
        <v>39398.6</v>
      </c>
      <c r="G14" s="5">
        <v>22022.5</v>
      </c>
      <c r="H14" s="5">
        <v>20289</v>
      </c>
      <c r="I14" s="5">
        <v>38635.699999999997</v>
      </c>
      <c r="J14" s="5">
        <v>15092.4</v>
      </c>
      <c r="K14" s="5">
        <v>16791.75</v>
      </c>
      <c r="L14" s="5">
        <v>43586.400000000001</v>
      </c>
      <c r="M14" s="5">
        <v>25488.5</v>
      </c>
      <c r="N14" s="5">
        <v>20371</v>
      </c>
      <c r="O14" s="5">
        <v>31857</v>
      </c>
      <c r="P14" s="49">
        <f t="shared" ref="P14:P15" si="3">SUM(D14:O14)</f>
        <v>302033.05</v>
      </c>
    </row>
    <row r="15" spans="1:18" x14ac:dyDescent="0.2">
      <c r="B15" s="8"/>
      <c r="C15" s="7" t="s">
        <v>5</v>
      </c>
      <c r="D15" s="5">
        <v>37132</v>
      </c>
      <c r="E15" s="5">
        <v>21756</v>
      </c>
      <c r="F15" s="5">
        <v>32923.300000000003</v>
      </c>
      <c r="G15" s="5">
        <v>18867.599999999999</v>
      </c>
      <c r="H15" s="5">
        <v>30978.799999999999</v>
      </c>
      <c r="I15" s="5">
        <v>40545.300000000003</v>
      </c>
      <c r="J15" s="5">
        <v>57472.1</v>
      </c>
      <c r="K15" s="5">
        <v>47632.75</v>
      </c>
      <c r="L15" s="5">
        <v>24285.599999999999</v>
      </c>
      <c r="M15" s="5">
        <v>41610.9</v>
      </c>
      <c r="N15" s="5">
        <v>41048</v>
      </c>
      <c r="O15" s="5">
        <v>16016</v>
      </c>
      <c r="P15" s="49">
        <f t="shared" si="3"/>
        <v>410268.35</v>
      </c>
    </row>
    <row r="16" spans="1:18" x14ac:dyDescent="0.2">
      <c r="B16" s="8"/>
      <c r="C16" s="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8" ht="15" x14ac:dyDescent="0.25">
      <c r="B17" s="1" t="s">
        <v>49</v>
      </c>
      <c r="D17" s="6">
        <f>D18+D23+D28+D33+D38+D42+D47+D51</f>
        <v>37581.5</v>
      </c>
      <c r="E17" s="6">
        <f t="shared" ref="E17:P17" si="4">E18+E23+E28+E33+E38+E42+E47+E51</f>
        <v>32711.3</v>
      </c>
      <c r="F17" s="6">
        <f t="shared" si="4"/>
        <v>26586.5</v>
      </c>
      <c r="G17" s="6">
        <f t="shared" si="4"/>
        <v>29459.600000000002</v>
      </c>
      <c r="H17" s="6">
        <f t="shared" si="4"/>
        <v>26124.5</v>
      </c>
      <c r="I17" s="6">
        <f t="shared" si="4"/>
        <v>35019.5</v>
      </c>
      <c r="J17" s="6">
        <f t="shared" si="4"/>
        <v>39738.514999999999</v>
      </c>
      <c r="K17" s="6">
        <f t="shared" si="4"/>
        <v>25360</v>
      </c>
      <c r="L17" s="6">
        <f t="shared" si="4"/>
        <v>13782.8</v>
      </c>
      <c r="M17" s="6">
        <f t="shared" si="4"/>
        <v>26383</v>
      </c>
      <c r="N17" s="6">
        <f t="shared" si="4"/>
        <v>11807</v>
      </c>
      <c r="O17" s="6">
        <f t="shared" si="4"/>
        <v>13270.599999999999</v>
      </c>
      <c r="P17" s="6">
        <f t="shared" si="4"/>
        <v>317824.81500000006</v>
      </c>
      <c r="Q17" s="6"/>
    </row>
    <row r="18" spans="2:18" s="1" customFormat="1" ht="15" x14ac:dyDescent="0.25">
      <c r="B18" s="53"/>
      <c r="C18" s="10" t="s">
        <v>8</v>
      </c>
      <c r="D18" s="11">
        <f>SUM(D19:D22)</f>
        <v>3551</v>
      </c>
      <c r="E18" s="11">
        <f t="shared" ref="E18:P18" si="5">SUM(E19:E22)</f>
        <v>17788.400000000001</v>
      </c>
      <c r="F18" s="11">
        <f t="shared" si="5"/>
        <v>7506.5</v>
      </c>
      <c r="G18" s="11">
        <f t="shared" si="5"/>
        <v>295</v>
      </c>
      <c r="H18" s="11">
        <f t="shared" si="5"/>
        <v>0</v>
      </c>
      <c r="I18" s="11">
        <f t="shared" si="5"/>
        <v>0</v>
      </c>
      <c r="J18" s="11">
        <f t="shared" si="5"/>
        <v>0</v>
      </c>
      <c r="K18" s="11">
        <f t="shared" si="5"/>
        <v>0</v>
      </c>
      <c r="L18" s="11">
        <f t="shared" si="5"/>
        <v>0</v>
      </c>
      <c r="M18" s="11">
        <f t="shared" si="5"/>
        <v>0</v>
      </c>
      <c r="N18" s="11">
        <f t="shared" si="5"/>
        <v>0</v>
      </c>
      <c r="O18" s="11">
        <f t="shared" si="5"/>
        <v>0</v>
      </c>
      <c r="P18" s="11">
        <f t="shared" si="5"/>
        <v>29140.9</v>
      </c>
      <c r="Q18" s="13"/>
    </row>
    <row r="19" spans="2:18" x14ac:dyDescent="0.2">
      <c r="B19" s="8"/>
      <c r="C19" s="7" t="s">
        <v>33</v>
      </c>
      <c r="D19" s="5">
        <v>0</v>
      </c>
      <c r="E19" s="5">
        <v>8000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f>SUM(D19:O19)</f>
        <v>8000</v>
      </c>
    </row>
    <row r="20" spans="2:18" x14ac:dyDescent="0.2">
      <c r="B20" s="8"/>
      <c r="C20" s="7" t="s">
        <v>34</v>
      </c>
      <c r="D20" s="5">
        <v>2979</v>
      </c>
      <c r="E20" s="5">
        <v>8047.7</v>
      </c>
      <c r="F20" s="5">
        <v>5909.1</v>
      </c>
      <c r="G20" s="5">
        <v>291.8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f t="shared" ref="P20:P22" si="6">SUM(D20:O20)</f>
        <v>17227.600000000002</v>
      </c>
    </row>
    <row r="21" spans="2:18" x14ac:dyDescent="0.2">
      <c r="B21" s="8"/>
      <c r="C21" s="7" t="s">
        <v>35</v>
      </c>
      <c r="D21" s="5">
        <v>572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f t="shared" si="6"/>
        <v>572</v>
      </c>
    </row>
    <row r="22" spans="2:18" x14ac:dyDescent="0.2">
      <c r="B22" s="8"/>
      <c r="C22" s="7" t="s">
        <v>36</v>
      </c>
      <c r="D22" s="5">
        <v>0</v>
      </c>
      <c r="E22" s="5">
        <v>1740.7</v>
      </c>
      <c r="F22" s="5">
        <v>1597.4</v>
      </c>
      <c r="G22" s="5">
        <v>3.2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f t="shared" si="6"/>
        <v>3341.3</v>
      </c>
    </row>
    <row r="23" spans="2:18" s="1" customFormat="1" ht="15" x14ac:dyDescent="0.25">
      <c r="B23" s="53"/>
      <c r="C23" s="10" t="s">
        <v>19</v>
      </c>
      <c r="D23" s="11">
        <f>SUM(D24:D27)</f>
        <v>5280</v>
      </c>
      <c r="E23" s="11">
        <f t="shared" ref="E23:P23" si="7">SUM(E24:E27)</f>
        <v>3082.6</v>
      </c>
      <c r="F23" s="11">
        <f t="shared" si="7"/>
        <v>8221.2000000000007</v>
      </c>
      <c r="G23" s="11">
        <f t="shared" si="7"/>
        <v>7075</v>
      </c>
      <c r="H23" s="11">
        <f t="shared" si="7"/>
        <v>4220</v>
      </c>
      <c r="I23" s="11">
        <f t="shared" si="7"/>
        <v>12815.2</v>
      </c>
      <c r="J23" s="11">
        <f t="shared" si="7"/>
        <v>6762.7999999999993</v>
      </c>
      <c r="K23" s="11">
        <f t="shared" si="7"/>
        <v>628</v>
      </c>
      <c r="L23" s="11">
        <f t="shared" si="7"/>
        <v>0</v>
      </c>
      <c r="M23" s="11">
        <f t="shared" si="7"/>
        <v>0</v>
      </c>
      <c r="N23" s="11">
        <f t="shared" si="7"/>
        <v>0</v>
      </c>
      <c r="O23" s="11">
        <f t="shared" si="7"/>
        <v>0</v>
      </c>
      <c r="P23" s="11">
        <f t="shared" si="7"/>
        <v>48084.800000000003</v>
      </c>
      <c r="Q23" s="13"/>
      <c r="R23" s="13"/>
    </row>
    <row r="24" spans="2:18" x14ac:dyDescent="0.2">
      <c r="B24" s="8"/>
      <c r="C24" s="7" t="s">
        <v>33</v>
      </c>
      <c r="D24" s="5">
        <v>0</v>
      </c>
      <c r="E24" s="5">
        <v>0</v>
      </c>
      <c r="F24" s="5">
        <v>8000</v>
      </c>
      <c r="G24" s="5">
        <v>0</v>
      </c>
      <c r="H24" s="5">
        <v>0</v>
      </c>
      <c r="I24" s="5">
        <v>4000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f>SUM(D24:O24)</f>
        <v>12000</v>
      </c>
    </row>
    <row r="25" spans="2:18" x14ac:dyDescent="0.2">
      <c r="B25" s="8"/>
      <c r="C25" s="7" t="s">
        <v>34</v>
      </c>
      <c r="D25" s="5">
        <v>5194</v>
      </c>
      <c r="E25" s="5">
        <v>3054.1</v>
      </c>
      <c r="F25" s="5">
        <v>207.2</v>
      </c>
      <c r="G25" s="5">
        <v>7049.2</v>
      </c>
      <c r="H25" s="5">
        <v>4014</v>
      </c>
      <c r="I25" s="5">
        <v>7450.1</v>
      </c>
      <c r="J25" s="5">
        <v>6358.4</v>
      </c>
      <c r="K25" s="5">
        <v>187</v>
      </c>
      <c r="L25" s="5">
        <v>0</v>
      </c>
      <c r="M25" s="5">
        <v>0</v>
      </c>
      <c r="N25" s="5">
        <v>0</v>
      </c>
      <c r="O25" s="5">
        <v>0</v>
      </c>
      <c r="P25" s="5">
        <f t="shared" ref="P25:P27" si="8">SUM(D25:O25)</f>
        <v>33514</v>
      </c>
    </row>
    <row r="26" spans="2:18" x14ac:dyDescent="0.2">
      <c r="B26" s="8"/>
      <c r="C26" s="7" t="s">
        <v>35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404.4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f t="shared" si="8"/>
        <v>404.4</v>
      </c>
    </row>
    <row r="27" spans="2:18" x14ac:dyDescent="0.2">
      <c r="B27" s="8"/>
      <c r="C27" s="50" t="s">
        <v>157</v>
      </c>
      <c r="D27" s="5">
        <v>86</v>
      </c>
      <c r="E27" s="5">
        <v>28.5</v>
      </c>
      <c r="F27" s="5">
        <v>14</v>
      </c>
      <c r="G27" s="5">
        <v>25.8</v>
      </c>
      <c r="H27" s="5">
        <v>206</v>
      </c>
      <c r="I27" s="5">
        <v>1365.1</v>
      </c>
      <c r="J27" s="5">
        <v>0</v>
      </c>
      <c r="K27" s="5">
        <v>441</v>
      </c>
      <c r="L27" s="5">
        <v>0</v>
      </c>
      <c r="M27" s="5">
        <v>0</v>
      </c>
      <c r="N27" s="5">
        <v>0</v>
      </c>
      <c r="O27" s="5">
        <v>0</v>
      </c>
      <c r="P27" s="5">
        <f t="shared" si="8"/>
        <v>2166.3999999999996</v>
      </c>
    </row>
    <row r="28" spans="2:18" s="1" customFormat="1" ht="15" x14ac:dyDescent="0.25">
      <c r="B28" s="53"/>
      <c r="C28" s="10" t="s">
        <v>20</v>
      </c>
      <c r="D28" s="11">
        <f>SUM(D29:D32)</f>
        <v>12439</v>
      </c>
      <c r="E28" s="11">
        <f t="shared" ref="E28:P28" si="9">SUM(E29:E32)</f>
        <v>0</v>
      </c>
      <c r="F28" s="11">
        <f t="shared" si="9"/>
        <v>8000</v>
      </c>
      <c r="G28" s="11">
        <f t="shared" si="9"/>
        <v>0</v>
      </c>
      <c r="H28" s="11">
        <f t="shared" si="9"/>
        <v>5416.2</v>
      </c>
      <c r="I28" s="11">
        <f t="shared" si="9"/>
        <v>7542.8</v>
      </c>
      <c r="J28" s="11">
        <f t="shared" si="9"/>
        <v>14482</v>
      </c>
      <c r="K28" s="11">
        <f t="shared" si="9"/>
        <v>8895</v>
      </c>
      <c r="L28" s="11">
        <f t="shared" si="9"/>
        <v>934</v>
      </c>
      <c r="M28" s="11">
        <f t="shared" si="9"/>
        <v>5220</v>
      </c>
      <c r="N28" s="11">
        <f t="shared" si="9"/>
        <v>977</v>
      </c>
      <c r="O28" s="11">
        <f t="shared" si="9"/>
        <v>813.4</v>
      </c>
      <c r="P28" s="11">
        <f t="shared" si="9"/>
        <v>64719.4</v>
      </c>
      <c r="Q28" s="13"/>
      <c r="R28" s="13"/>
    </row>
    <row r="29" spans="2:18" x14ac:dyDescent="0.2">
      <c r="B29" s="8"/>
      <c r="C29" s="7" t="s">
        <v>33</v>
      </c>
      <c r="D29" s="5">
        <v>10000</v>
      </c>
      <c r="E29" s="5">
        <v>0</v>
      </c>
      <c r="F29" s="5">
        <v>8000</v>
      </c>
      <c r="G29" s="5">
        <v>0</v>
      </c>
      <c r="H29" s="5">
        <v>4500</v>
      </c>
      <c r="I29" s="5">
        <v>4000</v>
      </c>
      <c r="J29" s="5">
        <v>4000</v>
      </c>
      <c r="K29" s="5">
        <v>4000</v>
      </c>
      <c r="L29" s="5">
        <v>0</v>
      </c>
      <c r="M29" s="5">
        <v>0</v>
      </c>
      <c r="N29" s="5">
        <v>0</v>
      </c>
      <c r="O29" s="5">
        <v>0</v>
      </c>
      <c r="P29" s="5">
        <f>SUM(D29:O29)</f>
        <v>34500</v>
      </c>
      <c r="Q29" s="5"/>
    </row>
    <row r="30" spans="2:18" x14ac:dyDescent="0.2">
      <c r="B30" s="8"/>
      <c r="C30" s="7" t="s">
        <v>34</v>
      </c>
      <c r="D30" s="5">
        <v>186</v>
      </c>
      <c r="E30" s="5">
        <v>0</v>
      </c>
      <c r="F30" s="5">
        <v>0</v>
      </c>
      <c r="G30" s="5">
        <v>0</v>
      </c>
      <c r="H30" s="5">
        <v>393.7</v>
      </c>
      <c r="I30" s="5">
        <v>1195.0999999999999</v>
      </c>
      <c r="J30" s="5">
        <v>4494.3</v>
      </c>
      <c r="K30" s="5">
        <v>2637</v>
      </c>
      <c r="L30" s="5">
        <v>845</v>
      </c>
      <c r="M30" s="5">
        <v>3255</v>
      </c>
      <c r="N30" s="5">
        <v>975</v>
      </c>
      <c r="O30" s="5">
        <v>813.4</v>
      </c>
      <c r="P30" s="5">
        <f t="shared" ref="P30:P32" si="10">SUM(D30:O30)</f>
        <v>14794.5</v>
      </c>
    </row>
    <row r="31" spans="2:18" x14ac:dyDescent="0.2">
      <c r="B31" s="8"/>
      <c r="C31" s="7" t="s">
        <v>35</v>
      </c>
      <c r="D31" s="5">
        <v>2000</v>
      </c>
      <c r="E31" s="5">
        <v>0</v>
      </c>
      <c r="F31" s="5">
        <v>0</v>
      </c>
      <c r="G31" s="5">
        <v>0</v>
      </c>
      <c r="H31" s="5">
        <v>522.5</v>
      </c>
      <c r="I31" s="5">
        <v>0</v>
      </c>
      <c r="J31" s="5">
        <v>0</v>
      </c>
      <c r="K31" s="5">
        <v>1500</v>
      </c>
      <c r="L31" s="5">
        <v>0</v>
      </c>
      <c r="M31" s="5">
        <v>0</v>
      </c>
      <c r="N31" s="5">
        <v>0</v>
      </c>
      <c r="O31" s="5">
        <v>0</v>
      </c>
      <c r="P31" s="5">
        <f t="shared" si="10"/>
        <v>4022.5</v>
      </c>
    </row>
    <row r="32" spans="2:18" x14ac:dyDescent="0.2">
      <c r="B32" s="8"/>
      <c r="C32" s="50" t="s">
        <v>157</v>
      </c>
      <c r="D32" s="5">
        <v>253</v>
      </c>
      <c r="E32" s="5">
        <v>0</v>
      </c>
      <c r="F32" s="5">
        <v>0</v>
      </c>
      <c r="G32" s="5">
        <v>0</v>
      </c>
      <c r="H32" s="5">
        <v>0</v>
      </c>
      <c r="I32" s="5">
        <v>2347.6999999999998</v>
      </c>
      <c r="J32" s="5">
        <v>5987.7</v>
      </c>
      <c r="K32" s="5">
        <v>758</v>
      </c>
      <c r="L32" s="5">
        <v>89</v>
      </c>
      <c r="M32" s="5">
        <v>1965</v>
      </c>
      <c r="N32" s="5">
        <v>2</v>
      </c>
      <c r="O32" s="5">
        <v>0</v>
      </c>
      <c r="P32" s="5">
        <f t="shared" si="10"/>
        <v>11402.4</v>
      </c>
    </row>
    <row r="33" spans="2:17" s="1" customFormat="1" ht="15" x14ac:dyDescent="0.25">
      <c r="B33" s="53"/>
      <c r="C33" s="10" t="s">
        <v>9</v>
      </c>
      <c r="D33" s="11">
        <f>SUM(D34:D37)</f>
        <v>15493</v>
      </c>
      <c r="E33" s="11">
        <f t="shared" ref="E33:P33" si="11">SUM(E34:E37)</f>
        <v>2666.3</v>
      </c>
      <c r="F33" s="11">
        <f t="shared" si="11"/>
        <v>2171.8000000000002</v>
      </c>
      <c r="G33" s="11">
        <f t="shared" si="11"/>
        <v>11844.300000000001</v>
      </c>
      <c r="H33" s="11">
        <f t="shared" si="11"/>
        <v>8787.5</v>
      </c>
      <c r="I33" s="11">
        <f t="shared" si="11"/>
        <v>5195.2</v>
      </c>
      <c r="J33" s="11">
        <f t="shared" si="11"/>
        <v>6356.3150000000005</v>
      </c>
      <c r="K33" s="11">
        <f t="shared" si="11"/>
        <v>5165</v>
      </c>
      <c r="L33" s="11">
        <f t="shared" si="11"/>
        <v>6616.8</v>
      </c>
      <c r="M33" s="11">
        <f t="shared" si="11"/>
        <v>6595</v>
      </c>
      <c r="N33" s="11">
        <f t="shared" si="11"/>
        <v>5176</v>
      </c>
      <c r="O33" s="11">
        <f t="shared" si="11"/>
        <v>4981.6000000000004</v>
      </c>
      <c r="P33" s="11">
        <f t="shared" si="11"/>
        <v>81048.815000000002</v>
      </c>
      <c r="Q33" s="13"/>
    </row>
    <row r="34" spans="2:17" x14ac:dyDescent="0.2">
      <c r="B34" s="8"/>
      <c r="C34" s="7" t="s">
        <v>33</v>
      </c>
      <c r="D34" s="5">
        <v>10000</v>
      </c>
      <c r="E34" s="5">
        <v>0</v>
      </c>
      <c r="F34" s="5">
        <v>0</v>
      </c>
      <c r="G34" s="5">
        <v>9000</v>
      </c>
      <c r="H34" s="5">
        <v>4500</v>
      </c>
      <c r="I34" s="5">
        <v>4000</v>
      </c>
      <c r="J34" s="5">
        <v>4000</v>
      </c>
      <c r="K34" s="5">
        <v>4000</v>
      </c>
      <c r="L34" s="5">
        <v>3952</v>
      </c>
      <c r="M34" s="5">
        <v>0</v>
      </c>
      <c r="N34" s="5">
        <v>0</v>
      </c>
      <c r="O34" s="5">
        <v>4000</v>
      </c>
      <c r="P34" s="5">
        <f>SUM(D34:O34)</f>
        <v>43452</v>
      </c>
    </row>
    <row r="35" spans="2:17" x14ac:dyDescent="0.2">
      <c r="B35" s="8"/>
      <c r="C35" s="7" t="s">
        <v>34</v>
      </c>
      <c r="D35" s="5">
        <v>2771</v>
      </c>
      <c r="E35" s="5">
        <v>2267.9</v>
      </c>
      <c r="F35" s="5">
        <v>1923.5</v>
      </c>
      <c r="G35" s="5">
        <v>2158.6</v>
      </c>
      <c r="H35" s="5">
        <v>2823.2</v>
      </c>
      <c r="I35" s="5">
        <v>308.39999999999998</v>
      </c>
      <c r="J35" s="5">
        <v>2030.3150000000001</v>
      </c>
      <c r="K35" s="5">
        <v>1068</v>
      </c>
      <c r="L35" s="5">
        <v>2357.8000000000002</v>
      </c>
      <c r="M35" s="5">
        <v>6527</v>
      </c>
      <c r="N35" s="5">
        <v>718</v>
      </c>
      <c r="O35" s="5">
        <v>959.1</v>
      </c>
      <c r="P35" s="5">
        <f t="shared" ref="P35:P37" si="12">SUM(D35:O35)</f>
        <v>25912.814999999999</v>
      </c>
    </row>
    <row r="36" spans="2:17" x14ac:dyDescent="0.2">
      <c r="B36" s="8"/>
      <c r="C36" s="7" t="s">
        <v>35</v>
      </c>
      <c r="D36" s="5">
        <v>2000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f t="shared" si="12"/>
        <v>2000</v>
      </c>
    </row>
    <row r="37" spans="2:17" x14ac:dyDescent="0.2">
      <c r="B37" s="8"/>
      <c r="C37" s="50" t="s">
        <v>157</v>
      </c>
      <c r="D37" s="5">
        <v>722</v>
      </c>
      <c r="E37" s="5">
        <v>398.4</v>
      </c>
      <c r="F37" s="5">
        <v>248.3</v>
      </c>
      <c r="G37" s="5">
        <v>685.7</v>
      </c>
      <c r="H37" s="5">
        <v>1464.3</v>
      </c>
      <c r="I37" s="5">
        <v>886.8</v>
      </c>
      <c r="J37" s="5">
        <v>326</v>
      </c>
      <c r="K37" s="5">
        <v>97</v>
      </c>
      <c r="L37" s="5">
        <v>307</v>
      </c>
      <c r="M37" s="5">
        <v>68</v>
      </c>
      <c r="N37" s="5">
        <v>4458</v>
      </c>
      <c r="O37" s="5">
        <v>22.5</v>
      </c>
      <c r="P37" s="5">
        <f t="shared" si="12"/>
        <v>9684</v>
      </c>
    </row>
    <row r="38" spans="2:17" s="1" customFormat="1" ht="15" x14ac:dyDescent="0.25">
      <c r="B38" s="53"/>
      <c r="C38" s="10" t="s">
        <v>10</v>
      </c>
      <c r="D38" s="11">
        <f>SUM(D39:D41)</f>
        <v>0</v>
      </c>
      <c r="E38" s="11">
        <f t="shared" ref="E38:P38" si="13">SUM(E39:E41)</f>
        <v>0</v>
      </c>
      <c r="F38" s="11">
        <f t="shared" si="13"/>
        <v>0</v>
      </c>
      <c r="G38" s="11">
        <f t="shared" si="13"/>
        <v>5102.2</v>
      </c>
      <c r="H38" s="11">
        <f t="shared" si="13"/>
        <v>5341.2999999999993</v>
      </c>
      <c r="I38" s="11">
        <f t="shared" si="13"/>
        <v>4877.8</v>
      </c>
      <c r="J38" s="11">
        <f t="shared" si="13"/>
        <v>1814.3</v>
      </c>
      <c r="K38" s="11">
        <f t="shared" si="13"/>
        <v>6171</v>
      </c>
      <c r="L38" s="11">
        <f t="shared" si="13"/>
        <v>4732.5</v>
      </c>
      <c r="M38" s="11">
        <f t="shared" si="13"/>
        <v>7176</v>
      </c>
      <c r="N38" s="11">
        <f t="shared" si="13"/>
        <v>4574</v>
      </c>
      <c r="O38" s="11">
        <f t="shared" si="13"/>
        <v>201</v>
      </c>
      <c r="P38" s="11">
        <f t="shared" si="13"/>
        <v>39990.1</v>
      </c>
      <c r="Q38" s="13"/>
    </row>
    <row r="39" spans="2:17" x14ac:dyDescent="0.2">
      <c r="B39" s="8"/>
      <c r="C39" s="7" t="s">
        <v>33</v>
      </c>
      <c r="D39" s="5">
        <v>0</v>
      </c>
      <c r="E39" s="5">
        <v>0</v>
      </c>
      <c r="F39" s="5">
        <v>0</v>
      </c>
      <c r="G39" s="5">
        <v>4500</v>
      </c>
      <c r="H39" s="5">
        <v>4500</v>
      </c>
      <c r="I39" s="5">
        <v>4000</v>
      </c>
      <c r="J39" s="5">
        <v>0</v>
      </c>
      <c r="K39" s="5">
        <v>4000</v>
      </c>
      <c r="L39" s="5">
        <v>0</v>
      </c>
      <c r="M39" s="5">
        <v>4000</v>
      </c>
      <c r="N39" s="5">
        <v>4000</v>
      </c>
      <c r="O39" s="5">
        <v>0</v>
      </c>
      <c r="P39" s="5">
        <f>SUM(D39:O39)</f>
        <v>25000</v>
      </c>
    </row>
    <row r="40" spans="2:17" x14ac:dyDescent="0.2">
      <c r="B40" s="8"/>
      <c r="C40" s="7" t="s">
        <v>34</v>
      </c>
      <c r="D40" s="5">
        <v>0</v>
      </c>
      <c r="E40" s="5">
        <v>0</v>
      </c>
      <c r="F40" s="5">
        <v>0</v>
      </c>
      <c r="G40" s="5">
        <v>2.2000000000000002</v>
      </c>
      <c r="H40" s="5">
        <v>389.4</v>
      </c>
      <c r="I40" s="5">
        <v>74.099999999999994</v>
      </c>
      <c r="J40" s="5">
        <v>927.3</v>
      </c>
      <c r="K40" s="5">
        <v>67</v>
      </c>
      <c r="L40" s="5">
        <v>2396.6</v>
      </c>
      <c r="M40" s="5">
        <v>1247</v>
      </c>
      <c r="N40" s="5">
        <v>97</v>
      </c>
      <c r="O40" s="5">
        <v>6.9</v>
      </c>
      <c r="P40" s="5">
        <f t="shared" ref="P40:P41" si="14">SUM(D40:O40)</f>
        <v>5207.5</v>
      </c>
    </row>
    <row r="41" spans="2:17" x14ac:dyDescent="0.2">
      <c r="B41" s="8"/>
      <c r="C41" s="50" t="s">
        <v>157</v>
      </c>
      <c r="D41" s="5">
        <v>0</v>
      </c>
      <c r="E41" s="5">
        <v>0</v>
      </c>
      <c r="F41" s="5">
        <v>0</v>
      </c>
      <c r="G41" s="5">
        <v>600</v>
      </c>
      <c r="H41" s="5">
        <v>451.9</v>
      </c>
      <c r="I41" s="5">
        <v>803.7</v>
      </c>
      <c r="J41" s="5">
        <v>887</v>
      </c>
      <c r="K41" s="5">
        <v>2104</v>
      </c>
      <c r="L41" s="5">
        <v>2335.9</v>
      </c>
      <c r="M41" s="5">
        <v>1929</v>
      </c>
      <c r="N41" s="5">
        <v>477</v>
      </c>
      <c r="O41" s="5">
        <v>194.1</v>
      </c>
      <c r="P41" s="5">
        <f t="shared" si="14"/>
        <v>9782.6</v>
      </c>
    </row>
    <row r="42" spans="2:17" s="1" customFormat="1" ht="15" x14ac:dyDescent="0.25">
      <c r="B42" s="53"/>
      <c r="C42" s="10" t="s">
        <v>11</v>
      </c>
      <c r="D42" s="11">
        <f>SUM(D43:D46)</f>
        <v>492.5</v>
      </c>
      <c r="E42" s="11">
        <f t="shared" ref="E42:P42" si="15">SUM(E43:E46)</f>
        <v>8872.2000000000007</v>
      </c>
      <c r="F42" s="11">
        <f t="shared" si="15"/>
        <v>663.2</v>
      </c>
      <c r="G42" s="11">
        <f t="shared" si="15"/>
        <v>635.29999999999995</v>
      </c>
      <c r="H42" s="11">
        <f t="shared" si="15"/>
        <v>2225.3000000000002</v>
      </c>
      <c r="I42" s="11">
        <f t="shared" si="15"/>
        <v>4585.5999999999995</v>
      </c>
      <c r="J42" s="11">
        <f t="shared" si="15"/>
        <v>3315.6</v>
      </c>
      <c r="K42" s="11">
        <f t="shared" si="15"/>
        <v>4475</v>
      </c>
      <c r="L42" s="11">
        <f t="shared" si="15"/>
        <v>1465.6999999999998</v>
      </c>
      <c r="M42" s="11">
        <f t="shared" si="15"/>
        <v>3315</v>
      </c>
      <c r="N42" s="11">
        <f t="shared" si="15"/>
        <v>845</v>
      </c>
      <c r="O42" s="11">
        <f t="shared" si="15"/>
        <v>7271.8</v>
      </c>
      <c r="P42" s="11">
        <f t="shared" si="15"/>
        <v>38162.199999999997</v>
      </c>
      <c r="Q42" s="13"/>
    </row>
    <row r="43" spans="2:17" x14ac:dyDescent="0.2">
      <c r="B43" s="8"/>
      <c r="C43" s="7" t="s">
        <v>33</v>
      </c>
      <c r="D43" s="5">
        <v>0</v>
      </c>
      <c r="E43" s="5">
        <v>8000</v>
      </c>
      <c r="F43" s="5">
        <v>0</v>
      </c>
      <c r="G43" s="5">
        <v>0</v>
      </c>
      <c r="H43" s="5">
        <v>0</v>
      </c>
      <c r="I43" s="5">
        <v>4000</v>
      </c>
      <c r="J43" s="5">
        <v>0</v>
      </c>
      <c r="K43" s="5">
        <v>4000</v>
      </c>
      <c r="L43" s="5">
        <v>0</v>
      </c>
      <c r="M43" s="5">
        <v>0</v>
      </c>
      <c r="N43" s="5">
        <v>0</v>
      </c>
      <c r="O43" s="5">
        <v>4000</v>
      </c>
      <c r="P43" s="5">
        <f>SUM(D43:O43)</f>
        <v>20000</v>
      </c>
    </row>
    <row r="44" spans="2:17" x14ac:dyDescent="0.2">
      <c r="B44" s="8"/>
      <c r="C44" s="7" t="s">
        <v>34</v>
      </c>
      <c r="D44" s="5">
        <v>103.5</v>
      </c>
      <c r="E44" s="5">
        <v>142.69999999999999</v>
      </c>
      <c r="F44" s="5">
        <v>235.9</v>
      </c>
      <c r="G44" s="5">
        <v>39.5</v>
      </c>
      <c r="H44" s="5">
        <v>199.5</v>
      </c>
      <c r="I44" s="5">
        <v>100.4</v>
      </c>
      <c r="J44" s="5">
        <v>39.9</v>
      </c>
      <c r="K44" s="5">
        <v>113</v>
      </c>
      <c r="L44" s="5">
        <v>26.6</v>
      </c>
      <c r="M44" s="5">
        <v>181</v>
      </c>
      <c r="N44" s="5">
        <v>123</v>
      </c>
      <c r="O44" s="5">
        <v>1</v>
      </c>
      <c r="P44" s="5">
        <f t="shared" ref="P44:P46" si="16">SUM(D44:O44)</f>
        <v>1306</v>
      </c>
    </row>
    <row r="45" spans="2:17" x14ac:dyDescent="0.2">
      <c r="B45" s="8"/>
      <c r="C45" s="7" t="s">
        <v>35</v>
      </c>
      <c r="D45" s="5">
        <v>389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f t="shared" si="16"/>
        <v>389</v>
      </c>
    </row>
    <row r="46" spans="2:17" x14ac:dyDescent="0.2">
      <c r="B46" s="8"/>
      <c r="C46" s="50" t="s">
        <v>157</v>
      </c>
      <c r="D46" s="5">
        <v>0</v>
      </c>
      <c r="E46" s="5">
        <v>729.5</v>
      </c>
      <c r="F46" s="5">
        <v>427.3</v>
      </c>
      <c r="G46" s="5">
        <v>595.79999999999995</v>
      </c>
      <c r="H46" s="5">
        <v>2025.8</v>
      </c>
      <c r="I46" s="5">
        <v>485.2</v>
      </c>
      <c r="J46" s="5">
        <v>3275.7</v>
      </c>
      <c r="K46" s="5">
        <v>362</v>
      </c>
      <c r="L46" s="5">
        <v>1439.1</v>
      </c>
      <c r="M46" s="5">
        <v>3134</v>
      </c>
      <c r="N46" s="5">
        <v>722</v>
      </c>
      <c r="O46" s="5">
        <v>3270.8</v>
      </c>
      <c r="P46" s="5">
        <f t="shared" si="16"/>
        <v>16467.2</v>
      </c>
    </row>
    <row r="47" spans="2:17" s="1" customFormat="1" ht="15" x14ac:dyDescent="0.25">
      <c r="B47" s="53"/>
      <c r="C47" s="10" t="s">
        <v>12</v>
      </c>
      <c r="D47" s="11">
        <f>SUM(D48:D50)</f>
        <v>326</v>
      </c>
      <c r="E47" s="11">
        <f t="shared" ref="E47:P47" si="17">SUM(E48:E50)</f>
        <v>301.8</v>
      </c>
      <c r="F47" s="11">
        <f t="shared" si="17"/>
        <v>23.8</v>
      </c>
      <c r="G47" s="11">
        <f t="shared" si="17"/>
        <v>4507.8</v>
      </c>
      <c r="H47" s="11">
        <f t="shared" si="17"/>
        <v>134.19999999999999</v>
      </c>
      <c r="I47" s="11">
        <f t="shared" si="17"/>
        <v>2.9</v>
      </c>
      <c r="J47" s="11">
        <f t="shared" si="17"/>
        <v>7.5</v>
      </c>
      <c r="K47" s="11">
        <f t="shared" si="17"/>
        <v>16</v>
      </c>
      <c r="L47" s="11">
        <f t="shared" si="17"/>
        <v>0.4</v>
      </c>
      <c r="M47" s="11">
        <f t="shared" si="17"/>
        <v>4017</v>
      </c>
      <c r="N47" s="11">
        <f t="shared" si="17"/>
        <v>199</v>
      </c>
      <c r="O47" s="11">
        <f t="shared" si="17"/>
        <v>0</v>
      </c>
      <c r="P47" s="11">
        <f t="shared" si="17"/>
        <v>9536.4</v>
      </c>
      <c r="Q47" s="13"/>
    </row>
    <row r="48" spans="2:17" x14ac:dyDescent="0.2">
      <c r="B48" s="8"/>
      <c r="C48" s="7" t="s">
        <v>33</v>
      </c>
      <c r="D48" s="5">
        <v>0</v>
      </c>
      <c r="E48" s="5">
        <v>0</v>
      </c>
      <c r="F48" s="5">
        <v>0</v>
      </c>
      <c r="G48" s="5">
        <v>4500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4000</v>
      </c>
      <c r="N48" s="5">
        <v>0</v>
      </c>
      <c r="O48" s="5">
        <v>0</v>
      </c>
      <c r="P48" s="5">
        <f>SUM(D48:O48)</f>
        <v>8500</v>
      </c>
    </row>
    <row r="49" spans="1:18" x14ac:dyDescent="0.2">
      <c r="B49" s="8"/>
      <c r="C49" s="7" t="s">
        <v>34</v>
      </c>
      <c r="D49" s="5">
        <v>326</v>
      </c>
      <c r="E49" s="5">
        <v>301.8</v>
      </c>
      <c r="F49" s="5">
        <v>14.9</v>
      </c>
      <c r="G49" s="5">
        <v>7.8</v>
      </c>
      <c r="H49" s="5">
        <v>44.2</v>
      </c>
      <c r="I49" s="5">
        <v>2.9</v>
      </c>
      <c r="J49" s="5">
        <v>7.5</v>
      </c>
      <c r="K49" s="5">
        <v>16</v>
      </c>
      <c r="L49" s="5">
        <v>0.4</v>
      </c>
      <c r="M49" s="5">
        <v>5</v>
      </c>
      <c r="N49" s="5">
        <v>199</v>
      </c>
      <c r="O49" s="5">
        <v>0</v>
      </c>
      <c r="P49" s="5">
        <f t="shared" ref="P49:P50" si="18">SUM(D49:O49)</f>
        <v>925.49999999999989</v>
      </c>
    </row>
    <row r="50" spans="1:18" x14ac:dyDescent="0.2">
      <c r="B50" s="8"/>
      <c r="C50" s="7" t="s">
        <v>36</v>
      </c>
      <c r="D50" s="5">
        <v>0</v>
      </c>
      <c r="E50" s="5">
        <v>0</v>
      </c>
      <c r="F50" s="5">
        <v>8.9</v>
      </c>
      <c r="G50" s="5">
        <v>0</v>
      </c>
      <c r="H50" s="5">
        <v>90</v>
      </c>
      <c r="I50" s="5">
        <v>0</v>
      </c>
      <c r="J50" s="5">
        <v>0</v>
      </c>
      <c r="K50" s="5">
        <v>0</v>
      </c>
      <c r="L50" s="5">
        <v>0</v>
      </c>
      <c r="M50" s="5">
        <v>12</v>
      </c>
      <c r="N50" s="5">
        <v>0</v>
      </c>
      <c r="O50" s="5">
        <v>0</v>
      </c>
      <c r="P50" s="5">
        <f t="shared" si="18"/>
        <v>110.9</v>
      </c>
    </row>
    <row r="51" spans="1:18" s="1" customFormat="1" ht="15" x14ac:dyDescent="0.25">
      <c r="B51" s="53"/>
      <c r="C51" s="10" t="s">
        <v>13</v>
      </c>
      <c r="D51" s="11">
        <f>SUM(D52:D55)</f>
        <v>0</v>
      </c>
      <c r="E51" s="11">
        <f t="shared" ref="E51:P51" si="19">SUM(E52:E55)</f>
        <v>0</v>
      </c>
      <c r="F51" s="11">
        <f t="shared" si="19"/>
        <v>0</v>
      </c>
      <c r="G51" s="11">
        <f t="shared" si="19"/>
        <v>0</v>
      </c>
      <c r="H51" s="11">
        <f t="shared" si="19"/>
        <v>0</v>
      </c>
      <c r="I51" s="11">
        <f t="shared" si="19"/>
        <v>0</v>
      </c>
      <c r="J51" s="11">
        <f t="shared" si="19"/>
        <v>7000</v>
      </c>
      <c r="K51" s="11">
        <f t="shared" si="19"/>
        <v>10</v>
      </c>
      <c r="L51" s="11">
        <f t="shared" si="19"/>
        <v>33.4</v>
      </c>
      <c r="M51" s="11">
        <f t="shared" si="19"/>
        <v>60</v>
      </c>
      <c r="N51" s="11">
        <f t="shared" si="19"/>
        <v>36</v>
      </c>
      <c r="O51" s="11">
        <f t="shared" si="19"/>
        <v>2.8</v>
      </c>
      <c r="P51" s="11">
        <f t="shared" si="19"/>
        <v>7142.2</v>
      </c>
      <c r="Q51" s="13"/>
    </row>
    <row r="52" spans="1:18" x14ac:dyDescent="0.2">
      <c r="B52" s="8"/>
      <c r="C52" s="7" t="s">
        <v>33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4000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f>SUM(D52:O52)</f>
        <v>4000</v>
      </c>
    </row>
    <row r="53" spans="1:18" x14ac:dyDescent="0.2">
      <c r="B53" s="8"/>
      <c r="C53" s="7" t="s">
        <v>34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10</v>
      </c>
      <c r="L53" s="5">
        <v>16.399999999999999</v>
      </c>
      <c r="M53" s="5">
        <v>6</v>
      </c>
      <c r="N53" s="5">
        <v>21</v>
      </c>
      <c r="O53" s="5">
        <v>2.8</v>
      </c>
      <c r="P53" s="5">
        <f t="shared" ref="P53:P55" si="20">SUM(D53:O53)</f>
        <v>56.199999999999996</v>
      </c>
    </row>
    <row r="54" spans="1:18" x14ac:dyDescent="0.2">
      <c r="B54" s="8"/>
      <c r="C54" s="7" t="s">
        <v>35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3000</v>
      </c>
      <c r="K54" s="5">
        <v>0</v>
      </c>
      <c r="L54" s="5">
        <v>0</v>
      </c>
      <c r="M54" s="5">
        <v>0</v>
      </c>
      <c r="N54" s="5">
        <v>15</v>
      </c>
      <c r="O54" s="5">
        <v>0</v>
      </c>
      <c r="P54" s="5">
        <f t="shared" si="20"/>
        <v>3015</v>
      </c>
    </row>
    <row r="55" spans="1:18" x14ac:dyDescent="0.2">
      <c r="B55" s="8"/>
      <c r="C55" s="50" t="s">
        <v>157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17</v>
      </c>
      <c r="M55" s="5">
        <v>54</v>
      </c>
      <c r="N55" s="5">
        <v>0</v>
      </c>
      <c r="O55" s="5">
        <v>0</v>
      </c>
      <c r="P55" s="5">
        <f t="shared" si="20"/>
        <v>71</v>
      </c>
    </row>
    <row r="56" spans="1:18" x14ac:dyDescent="0.2">
      <c r="B56" s="8"/>
      <c r="C56" s="7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8" ht="15" x14ac:dyDescent="0.25">
      <c r="A57" s="1"/>
      <c r="B57" s="1" t="s">
        <v>51</v>
      </c>
      <c r="D57" s="6">
        <f>D59</f>
        <v>0</v>
      </c>
      <c r="E57" s="6">
        <f t="shared" ref="E57:P57" si="21">E59</f>
        <v>3888</v>
      </c>
      <c r="F57" s="6">
        <f t="shared" si="21"/>
        <v>0</v>
      </c>
      <c r="G57" s="6">
        <f t="shared" si="21"/>
        <v>0</v>
      </c>
      <c r="H57" s="6">
        <f t="shared" si="21"/>
        <v>0</v>
      </c>
      <c r="I57" s="6">
        <f t="shared" si="21"/>
        <v>0</v>
      </c>
      <c r="J57" s="6">
        <f t="shared" si="21"/>
        <v>0</v>
      </c>
      <c r="K57" s="6">
        <f t="shared" si="21"/>
        <v>0</v>
      </c>
      <c r="L57" s="6">
        <f t="shared" si="21"/>
        <v>52504.3</v>
      </c>
      <c r="M57" s="6">
        <f t="shared" si="21"/>
        <v>0</v>
      </c>
      <c r="N57" s="6">
        <f t="shared" si="21"/>
        <v>0</v>
      </c>
      <c r="O57" s="6">
        <f t="shared" si="21"/>
        <v>0</v>
      </c>
      <c r="P57" s="6">
        <f t="shared" si="21"/>
        <v>56392.3</v>
      </c>
      <c r="Q57" s="5"/>
      <c r="R57" s="6"/>
    </row>
    <row r="58" spans="1:18" x14ac:dyDescent="0.2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8" s="1" customFormat="1" ht="15" x14ac:dyDescent="0.25">
      <c r="B59" s="1" t="s">
        <v>52</v>
      </c>
      <c r="D59" s="11">
        <f>SUM(D60:D62)</f>
        <v>0</v>
      </c>
      <c r="E59" s="11">
        <f t="shared" ref="E59:P59" si="22">SUM(E60:E62)</f>
        <v>3888</v>
      </c>
      <c r="F59" s="11">
        <f t="shared" si="22"/>
        <v>0</v>
      </c>
      <c r="G59" s="11">
        <f t="shared" si="22"/>
        <v>0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0</v>
      </c>
      <c r="L59" s="11">
        <f t="shared" si="22"/>
        <v>52504.3</v>
      </c>
      <c r="M59" s="11">
        <f t="shared" si="22"/>
        <v>0</v>
      </c>
      <c r="N59" s="11">
        <f t="shared" si="22"/>
        <v>0</v>
      </c>
      <c r="O59" s="11">
        <f t="shared" si="22"/>
        <v>0</v>
      </c>
      <c r="P59" s="11">
        <f t="shared" si="22"/>
        <v>56392.3</v>
      </c>
      <c r="Q59" s="13"/>
    </row>
    <row r="60" spans="1:18" x14ac:dyDescent="0.2">
      <c r="B60" s="8"/>
      <c r="C60" s="50" t="s">
        <v>156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44372.3</v>
      </c>
      <c r="M60" s="5">
        <v>0</v>
      </c>
      <c r="N60" s="5">
        <v>0</v>
      </c>
      <c r="O60" s="5">
        <v>0</v>
      </c>
      <c r="P60" s="5">
        <f>SUM(D60:O60)</f>
        <v>44372.3</v>
      </c>
    </row>
    <row r="61" spans="1:18" x14ac:dyDescent="0.2">
      <c r="B61" s="8"/>
      <c r="C61" s="50" t="s">
        <v>155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8132</v>
      </c>
      <c r="M61" s="5">
        <v>0</v>
      </c>
      <c r="N61" s="5">
        <v>0</v>
      </c>
      <c r="O61" s="5">
        <v>0</v>
      </c>
      <c r="P61" s="5">
        <f t="shared" ref="P61:P62" si="23">SUM(D61:O61)</f>
        <v>8132</v>
      </c>
    </row>
    <row r="62" spans="1:18" x14ac:dyDescent="0.2">
      <c r="A62" s="8"/>
      <c r="B62" s="7"/>
      <c r="C62" s="50" t="s">
        <v>43</v>
      </c>
      <c r="D62" s="5">
        <v>0</v>
      </c>
      <c r="E62" s="5">
        <v>3888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f t="shared" si="23"/>
        <v>3888</v>
      </c>
    </row>
    <row r="63" spans="1:18" ht="15" x14ac:dyDescent="0.25">
      <c r="A63" s="8"/>
      <c r="B63" s="10"/>
      <c r="C63" s="7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8" ht="15" x14ac:dyDescent="0.25">
      <c r="A64" s="1"/>
      <c r="B64" s="10" t="s">
        <v>83</v>
      </c>
      <c r="D64" s="11">
        <f>D66</f>
        <v>372.87599999999998</v>
      </c>
      <c r="E64" s="11">
        <f t="shared" ref="E64:P64" si="24">E66</f>
        <v>314.45</v>
      </c>
      <c r="F64" s="11">
        <f t="shared" si="24"/>
        <v>491</v>
      </c>
      <c r="G64" s="11">
        <f t="shared" si="24"/>
        <v>201</v>
      </c>
      <c r="H64" s="11">
        <f t="shared" si="24"/>
        <v>505</v>
      </c>
      <c r="I64" s="11">
        <f t="shared" si="24"/>
        <v>165</v>
      </c>
      <c r="J64" s="11">
        <f t="shared" si="24"/>
        <v>360</v>
      </c>
      <c r="K64" s="11">
        <f t="shared" si="24"/>
        <v>271</v>
      </c>
      <c r="L64" s="11">
        <f t="shared" si="24"/>
        <v>334</v>
      </c>
      <c r="M64" s="11">
        <f t="shared" si="24"/>
        <v>312</v>
      </c>
      <c r="N64" s="11">
        <f t="shared" si="24"/>
        <v>309</v>
      </c>
      <c r="O64" s="11">
        <f t="shared" si="24"/>
        <v>202</v>
      </c>
      <c r="P64" s="11">
        <f t="shared" si="24"/>
        <v>3837.326</v>
      </c>
      <c r="Q64" s="5"/>
    </row>
    <row r="65" spans="1:17" ht="6" customHeight="1" x14ac:dyDescent="0.25">
      <c r="A65" s="1"/>
      <c r="B65" s="7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5"/>
    </row>
    <row r="66" spans="1:17" x14ac:dyDescent="0.2">
      <c r="A66" s="8"/>
      <c r="B66" s="7"/>
      <c r="C66" s="7" t="s">
        <v>15</v>
      </c>
      <c r="D66" s="5">
        <v>372.87599999999998</v>
      </c>
      <c r="E66" s="5">
        <v>314.45</v>
      </c>
      <c r="F66" s="5">
        <v>491</v>
      </c>
      <c r="G66" s="5">
        <v>201</v>
      </c>
      <c r="H66" s="5">
        <v>505</v>
      </c>
      <c r="I66" s="5">
        <v>165</v>
      </c>
      <c r="J66" s="5">
        <v>360</v>
      </c>
      <c r="K66" s="5">
        <v>271</v>
      </c>
      <c r="L66" s="5">
        <v>334</v>
      </c>
      <c r="M66" s="5">
        <v>312</v>
      </c>
      <c r="N66" s="5">
        <v>309</v>
      </c>
      <c r="O66" s="5">
        <v>202</v>
      </c>
      <c r="P66" s="5">
        <f>SUM(D66:O66)</f>
        <v>3837.326</v>
      </c>
      <c r="Q66" s="5"/>
    </row>
    <row r="67" spans="1:17" x14ac:dyDescent="0.2">
      <c r="A67" s="8"/>
      <c r="B67" s="7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5" x14ac:dyDescent="0.25">
      <c r="A68" s="1" t="s">
        <v>85</v>
      </c>
      <c r="B68" s="7"/>
      <c r="D68" s="11">
        <v>0</v>
      </c>
      <c r="E68" s="11">
        <v>0</v>
      </c>
      <c r="F68" s="11">
        <v>0</v>
      </c>
      <c r="G68" s="11">
        <v>0</v>
      </c>
      <c r="H68" s="11">
        <v>12061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11000</v>
      </c>
      <c r="O68" s="11">
        <v>0</v>
      </c>
      <c r="P68" s="11">
        <f>SUM(D68:O68)</f>
        <v>23061</v>
      </c>
      <c r="Q68" s="5"/>
    </row>
    <row r="69" spans="1:17" x14ac:dyDescent="0.2">
      <c r="A69" s="8"/>
      <c r="B69" s="7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x14ac:dyDescent="0.2">
      <c r="A70" s="8"/>
      <c r="B70" s="7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s="57" customFormat="1" ht="12.75" x14ac:dyDescent="0.2">
      <c r="A71" s="54"/>
      <c r="B71" s="55"/>
      <c r="C71" s="3" t="s">
        <v>18</v>
      </c>
      <c r="D71" s="3"/>
      <c r="E71" s="3"/>
      <c r="F71" s="3"/>
      <c r="G71" s="3"/>
      <c r="H71" s="56"/>
      <c r="I71" s="56"/>
      <c r="J71" s="56"/>
      <c r="K71" s="56"/>
      <c r="L71" s="56"/>
      <c r="M71" s="56"/>
      <c r="N71" s="56"/>
      <c r="O71" s="56"/>
      <c r="P71" s="4"/>
      <c r="Q71" s="56"/>
    </row>
    <row r="72" spans="1:17" s="57" customFormat="1" ht="12.75" x14ac:dyDescent="0.2">
      <c r="A72" s="54"/>
      <c r="B72" s="55"/>
      <c r="C72" s="3"/>
      <c r="D72" s="3"/>
      <c r="E72" s="3"/>
      <c r="F72" s="3"/>
      <c r="G72" s="3"/>
      <c r="H72" s="56"/>
      <c r="I72" s="56"/>
      <c r="J72" s="56"/>
      <c r="K72" s="56"/>
      <c r="L72" s="56"/>
      <c r="M72" s="56"/>
      <c r="N72" s="56"/>
      <c r="O72" s="56"/>
      <c r="P72" s="4"/>
      <c r="Q72" s="56"/>
    </row>
    <row r="73" spans="1:17" s="57" customFormat="1" ht="12.75" x14ac:dyDescent="0.2">
      <c r="A73" s="54"/>
      <c r="B73" s="55"/>
      <c r="C73" s="3" t="s">
        <v>32</v>
      </c>
      <c r="D73" s="3"/>
      <c r="E73" s="3"/>
      <c r="F73" s="3"/>
      <c r="G73" s="3"/>
      <c r="H73" s="56"/>
      <c r="I73" s="56"/>
      <c r="J73" s="56"/>
      <c r="K73" s="56"/>
      <c r="L73" s="56"/>
      <c r="M73" s="56"/>
      <c r="N73" s="56"/>
      <c r="O73" s="56"/>
      <c r="P73" s="4"/>
      <c r="Q73" s="56"/>
    </row>
    <row r="74" spans="1:17" ht="15" x14ac:dyDescent="0.25">
      <c r="A74" s="8"/>
      <c r="B74" s="7"/>
      <c r="C74" s="7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11"/>
      <c r="Q74" s="5"/>
    </row>
    <row r="75" spans="1:17" ht="15" x14ac:dyDescent="0.25">
      <c r="A75" s="8"/>
      <c r="B75" s="7"/>
      <c r="C75" s="7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11"/>
      <c r="Q75" s="5"/>
    </row>
    <row r="76" spans="1:17" x14ac:dyDescent="0.2">
      <c r="B76" s="7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9" spans="1:17" x14ac:dyDescent="0.2">
      <c r="B79" s="8"/>
    </row>
    <row r="80" spans="1:17" x14ac:dyDescent="0.2">
      <c r="B80" s="8"/>
    </row>
    <row r="81" spans="1:11" x14ac:dyDescent="0.2">
      <c r="B81" s="8"/>
    </row>
    <row r="82" spans="1:11" x14ac:dyDescent="0.2">
      <c r="B82" s="8"/>
    </row>
    <row r="83" spans="1:11" ht="15" x14ac:dyDescent="0.25">
      <c r="A83" s="1"/>
    </row>
    <row r="85" spans="1:11" x14ac:dyDescent="0.2">
      <c r="F85" s="14"/>
      <c r="G85" s="14"/>
      <c r="H85" s="14"/>
      <c r="I85" s="59"/>
      <c r="J85" s="59"/>
      <c r="K85" s="59"/>
    </row>
    <row r="86" spans="1:11" x14ac:dyDescent="0.2">
      <c r="F86" s="14"/>
      <c r="G86" s="14"/>
      <c r="H86" s="14"/>
      <c r="I86" s="5"/>
      <c r="J86" s="5"/>
      <c r="K86" s="5"/>
    </row>
    <row r="96" spans="1:11" x14ac:dyDescent="0.2">
      <c r="D96" s="14"/>
      <c r="E96" s="14"/>
      <c r="F96" s="14"/>
      <c r="G96" s="59"/>
      <c r="H96" s="59"/>
      <c r="I96" s="59"/>
    </row>
    <row r="97" spans="1:14" ht="15" x14ac:dyDescent="0.25">
      <c r="A97" s="14"/>
      <c r="B97" s="14"/>
      <c r="C97" s="14"/>
      <c r="D97" s="14"/>
      <c r="E97" s="14"/>
      <c r="F97" s="14"/>
      <c r="G97" s="14"/>
      <c r="H97" s="14"/>
      <c r="I97" s="5"/>
      <c r="J97" s="5"/>
      <c r="K97" s="11"/>
    </row>
    <row r="98" spans="1:14" ht="15" x14ac:dyDescent="0.25">
      <c r="A98" s="14"/>
      <c r="B98" s="14"/>
      <c r="C98" s="14"/>
      <c r="D98" s="14"/>
      <c r="E98" s="14"/>
      <c r="F98" s="14"/>
      <c r="G98" s="14"/>
      <c r="H98" s="14"/>
      <c r="I98" s="5"/>
      <c r="J98" s="5"/>
      <c r="K98" s="11"/>
    </row>
    <row r="99" spans="1:14" ht="15" x14ac:dyDescent="0.25">
      <c r="A99" s="1"/>
      <c r="F99" s="14"/>
      <c r="G99" s="14"/>
      <c r="H99" s="14"/>
      <c r="I99" s="5"/>
      <c r="J99" s="5"/>
      <c r="K99" s="5"/>
    </row>
    <row r="100" spans="1:14" x14ac:dyDescent="0.2">
      <c r="D100" s="14"/>
      <c r="E100" s="14"/>
      <c r="F100" s="14"/>
      <c r="G100" s="14"/>
      <c r="H100" s="14"/>
      <c r="I100" s="5"/>
      <c r="J100" s="5"/>
      <c r="K100" s="5"/>
    </row>
    <row r="101" spans="1:14" ht="15" x14ac:dyDescent="0.25">
      <c r="A101" s="8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</row>
    <row r="102" spans="1:14" x14ac:dyDescent="0.2">
      <c r="B102" s="58"/>
      <c r="C102" s="58"/>
      <c r="D102" s="58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1:14" x14ac:dyDescent="0.2">
      <c r="A103" s="7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9"/>
    </row>
    <row r="104" spans="1:14" x14ac:dyDescent="0.2">
      <c r="A104" s="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4" x14ac:dyDescent="0.2">
      <c r="A105" s="7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 ht="15" x14ac:dyDescent="0.25">
      <c r="A106" s="7"/>
      <c r="B106" s="5"/>
      <c r="C106" s="5"/>
      <c r="D106" s="5"/>
      <c r="E106" s="5"/>
      <c r="F106" s="9"/>
      <c r="G106" s="9"/>
      <c r="H106" s="9"/>
      <c r="I106" s="9"/>
      <c r="J106" s="9"/>
      <c r="K106" s="9"/>
      <c r="L106" s="11"/>
      <c r="M106" s="11"/>
      <c r="N106" s="11"/>
    </row>
    <row r="107" spans="1:14" ht="15" x14ac:dyDescent="0.25">
      <c r="A107" s="8"/>
      <c r="B107" s="8"/>
      <c r="C107" s="8"/>
      <c r="D107" s="8"/>
      <c r="E107" s="8"/>
      <c r="F107" s="8"/>
      <c r="G107" s="11"/>
      <c r="H107" s="11"/>
      <c r="I107" s="11"/>
    </row>
    <row r="108" spans="1:14" ht="15" x14ac:dyDescent="0.25">
      <c r="A108" s="14"/>
      <c r="B108" s="14"/>
      <c r="C108" s="14"/>
      <c r="D108" s="14"/>
      <c r="E108" s="14"/>
      <c r="F108" s="14"/>
      <c r="G108" s="14"/>
      <c r="H108" s="14"/>
      <c r="I108" s="5"/>
      <c r="J108" s="5"/>
      <c r="K108" s="11"/>
    </row>
    <row r="109" spans="1:14" ht="15" x14ac:dyDescent="0.25">
      <c r="A109" s="14"/>
      <c r="B109" s="14"/>
      <c r="C109" s="14"/>
      <c r="D109" s="14"/>
      <c r="E109" s="14"/>
      <c r="F109" s="14"/>
      <c r="G109" s="14"/>
      <c r="H109" s="14"/>
      <c r="I109" s="5"/>
      <c r="J109" s="5"/>
      <c r="K109" s="11"/>
    </row>
    <row r="110" spans="1:14" ht="15" x14ac:dyDescent="0.25">
      <c r="A110" s="14"/>
      <c r="B110" s="14"/>
      <c r="C110" s="14"/>
      <c r="D110" s="14"/>
      <c r="E110" s="14"/>
      <c r="F110" s="14"/>
      <c r="G110" s="14"/>
      <c r="H110" s="14"/>
      <c r="I110" s="5"/>
      <c r="J110" s="5"/>
      <c r="K110" s="11"/>
    </row>
    <row r="111" spans="1:14" ht="15" x14ac:dyDescent="0.25">
      <c r="A111" s="14"/>
      <c r="B111" s="14"/>
      <c r="C111" s="14"/>
      <c r="D111" s="14"/>
      <c r="E111" s="14"/>
      <c r="F111" s="14"/>
      <c r="G111" s="14"/>
      <c r="H111" s="14"/>
      <c r="I111" s="5"/>
      <c r="J111" s="5"/>
      <c r="K111" s="11"/>
    </row>
    <row r="112" spans="1:14" ht="15" x14ac:dyDescent="0.25">
      <c r="A112" s="14"/>
      <c r="B112" s="14"/>
      <c r="C112" s="14"/>
      <c r="D112" s="14"/>
      <c r="E112" s="14"/>
      <c r="F112" s="14"/>
      <c r="G112" s="14"/>
      <c r="H112" s="14"/>
      <c r="I112" s="5"/>
      <c r="J112" s="5"/>
      <c r="K112" s="11"/>
    </row>
    <row r="113" spans="1:11" ht="15" x14ac:dyDescent="0.25">
      <c r="A113" s="14"/>
      <c r="B113" s="14"/>
      <c r="C113" s="14"/>
      <c r="D113" s="14"/>
      <c r="E113" s="14"/>
      <c r="F113" s="14"/>
      <c r="G113" s="14"/>
      <c r="H113" s="14"/>
      <c r="I113" s="5"/>
      <c r="J113" s="5"/>
      <c r="K113" s="11"/>
    </row>
    <row r="114" spans="1:11" ht="15" x14ac:dyDescent="0.25">
      <c r="A114" s="14"/>
      <c r="B114" s="14"/>
      <c r="C114" s="14"/>
      <c r="D114" s="14"/>
      <c r="E114" s="14"/>
      <c r="F114" s="14"/>
      <c r="G114" s="14"/>
      <c r="H114" s="14"/>
      <c r="I114" s="5"/>
      <c r="J114" s="5"/>
      <c r="K114" s="11"/>
    </row>
    <row r="115" spans="1:11" ht="15" x14ac:dyDescent="0.25">
      <c r="A115" s="14"/>
      <c r="B115" s="14"/>
      <c r="C115" s="14"/>
      <c r="D115" s="14"/>
      <c r="E115" s="14"/>
      <c r="F115" s="14"/>
      <c r="G115" s="14"/>
      <c r="H115" s="14"/>
      <c r="I115" s="5"/>
      <c r="J115" s="5"/>
      <c r="K115" s="11"/>
    </row>
    <row r="116" spans="1:11" ht="15" x14ac:dyDescent="0.25">
      <c r="A116" s="52"/>
      <c r="C116" s="8"/>
      <c r="D116" s="8"/>
      <c r="E116" s="8"/>
      <c r="F116" s="8"/>
      <c r="G116" s="8"/>
      <c r="H116" s="8"/>
      <c r="I116" s="11"/>
      <c r="J116" s="11"/>
      <c r="K116" s="11"/>
    </row>
    <row r="117" spans="1:11" ht="15" x14ac:dyDescent="0.25">
      <c r="A117" s="1"/>
      <c r="B117" s="1"/>
      <c r="C117" s="53"/>
      <c r="D117" s="53"/>
      <c r="E117" s="53"/>
      <c r="F117" s="53"/>
      <c r="G117" s="53"/>
      <c r="H117" s="53"/>
      <c r="I117" s="6"/>
      <c r="J117" s="6"/>
      <c r="K117" s="6"/>
    </row>
    <row r="118" spans="1:11" ht="15" x14ac:dyDescent="0.25">
      <c r="A118" s="1"/>
      <c r="B118" s="1"/>
      <c r="C118" s="53"/>
      <c r="D118" s="53"/>
      <c r="E118" s="53"/>
      <c r="F118" s="53"/>
      <c r="G118" s="53"/>
      <c r="H118" s="53"/>
      <c r="I118" s="6"/>
      <c r="J118" s="6"/>
      <c r="K118" s="6"/>
    </row>
    <row r="119" spans="1:11" x14ac:dyDescent="0.2">
      <c r="I119" s="49"/>
      <c r="J119" s="49"/>
      <c r="K119" s="49"/>
    </row>
    <row r="120" spans="1:11" x14ac:dyDescent="0.2">
      <c r="I120" s="49"/>
      <c r="J120" s="49"/>
      <c r="K120" s="49"/>
    </row>
    <row r="121" spans="1:11" ht="15" x14ac:dyDescent="0.25">
      <c r="A121" s="1"/>
      <c r="B121" s="1"/>
      <c r="C121" s="1"/>
      <c r="D121" s="1"/>
      <c r="E121" s="1"/>
      <c r="F121" s="1"/>
      <c r="G121" s="1"/>
      <c r="H121" s="1"/>
      <c r="I121" s="6"/>
      <c r="J121" s="6"/>
      <c r="K121" s="6"/>
    </row>
    <row r="122" spans="1:11" x14ac:dyDescent="0.2">
      <c r="I122" s="49"/>
      <c r="J122" s="49"/>
      <c r="K122" s="49"/>
    </row>
    <row r="123" spans="1:11" x14ac:dyDescent="0.2">
      <c r="I123" s="49"/>
      <c r="J123" s="49"/>
      <c r="K123" s="49"/>
    </row>
    <row r="124" spans="1:11" x14ac:dyDescent="0.2">
      <c r="I124" s="49"/>
      <c r="J124" s="49"/>
      <c r="K124" s="49"/>
    </row>
    <row r="125" spans="1:11" x14ac:dyDescent="0.2">
      <c r="I125" s="49"/>
      <c r="J125" s="49"/>
      <c r="K125" s="49"/>
    </row>
    <row r="126" spans="1:11" x14ac:dyDescent="0.2">
      <c r="I126" s="49"/>
      <c r="J126" s="49"/>
      <c r="K126" s="49"/>
    </row>
    <row r="127" spans="1:11" x14ac:dyDescent="0.2">
      <c r="C127" s="8"/>
      <c r="D127" s="8"/>
      <c r="E127" s="8"/>
      <c r="F127" s="8"/>
      <c r="G127" s="8"/>
      <c r="H127" s="8"/>
      <c r="I127" s="49"/>
      <c r="J127" s="49"/>
      <c r="K127" s="49"/>
    </row>
    <row r="128" spans="1:11" x14ac:dyDescent="0.2">
      <c r="I128" s="5"/>
      <c r="J128" s="5"/>
      <c r="K128" s="5"/>
    </row>
    <row r="129" spans="1:11" x14ac:dyDescent="0.2">
      <c r="A129" s="14"/>
      <c r="B129" s="14"/>
      <c r="C129" s="14"/>
      <c r="D129" s="14"/>
      <c r="E129" s="14"/>
      <c r="F129" s="14"/>
      <c r="G129" s="14"/>
      <c r="H129" s="14"/>
      <c r="I129" s="59"/>
      <c r="J129" s="59"/>
      <c r="K129" s="59"/>
    </row>
    <row r="130" spans="1:11" x14ac:dyDescent="0.2">
      <c r="A130" s="14"/>
      <c r="B130" s="14"/>
      <c r="C130" s="14"/>
      <c r="D130" s="14"/>
      <c r="E130" s="14"/>
      <c r="F130" s="14"/>
      <c r="G130" s="14"/>
      <c r="H130" s="14"/>
      <c r="I130" s="59"/>
      <c r="J130" s="59"/>
      <c r="K130" s="59"/>
    </row>
    <row r="131" spans="1:11" x14ac:dyDescent="0.2">
      <c r="A131" s="14"/>
      <c r="B131" s="14"/>
      <c r="C131" s="14"/>
      <c r="D131" s="14"/>
      <c r="E131" s="14"/>
      <c r="F131" s="14"/>
      <c r="G131" s="14"/>
      <c r="H131" s="14"/>
      <c r="I131" s="59"/>
      <c r="J131" s="59"/>
      <c r="K131" s="59"/>
    </row>
    <row r="132" spans="1:11" x14ac:dyDescent="0.2">
      <c r="A132" s="14"/>
      <c r="B132" s="14"/>
      <c r="C132" s="14"/>
      <c r="D132" s="14"/>
      <c r="E132" s="14"/>
      <c r="F132" s="14"/>
      <c r="G132" s="14"/>
      <c r="H132" s="14"/>
      <c r="I132" s="59"/>
      <c r="J132" s="59"/>
      <c r="K132" s="59"/>
    </row>
    <row r="133" spans="1:11" x14ac:dyDescent="0.2">
      <c r="A133" s="14"/>
      <c r="B133" s="14"/>
      <c r="C133" s="14"/>
      <c r="D133" s="14"/>
      <c r="E133" s="14"/>
      <c r="F133" s="14"/>
      <c r="G133" s="14"/>
      <c r="H133" s="14"/>
      <c r="I133" s="59"/>
      <c r="J133" s="59"/>
      <c r="K133" s="59"/>
    </row>
    <row r="134" spans="1:11" x14ac:dyDescent="0.2">
      <c r="A134" s="14"/>
      <c r="B134" s="14"/>
      <c r="C134" s="14"/>
      <c r="D134" s="14"/>
      <c r="E134" s="14"/>
      <c r="F134" s="14"/>
      <c r="G134" s="14"/>
      <c r="H134" s="14"/>
      <c r="I134" s="59"/>
      <c r="J134" s="59"/>
      <c r="K134" s="59"/>
    </row>
    <row r="135" spans="1:11" x14ac:dyDescent="0.2">
      <c r="A135" s="14"/>
      <c r="B135" s="14"/>
      <c r="C135" s="14"/>
      <c r="D135" s="14"/>
      <c r="E135" s="14"/>
      <c r="F135" s="14"/>
      <c r="G135" s="14"/>
      <c r="H135" s="14"/>
      <c r="I135" s="59"/>
      <c r="J135" s="59"/>
      <c r="K135" s="59"/>
    </row>
    <row r="136" spans="1:11" x14ac:dyDescent="0.2">
      <c r="A136" s="14"/>
      <c r="B136" s="14"/>
      <c r="C136" s="14"/>
      <c r="D136" s="14"/>
      <c r="E136" s="14"/>
      <c r="F136" s="14"/>
      <c r="G136" s="14"/>
      <c r="H136" s="14"/>
      <c r="I136" s="5"/>
      <c r="J136" s="5"/>
      <c r="K136" s="5"/>
    </row>
    <row r="137" spans="1:11" x14ac:dyDescent="0.2">
      <c r="A137" s="14"/>
      <c r="B137" s="14"/>
      <c r="C137" s="14"/>
      <c r="D137" s="14"/>
      <c r="E137" s="14"/>
      <c r="F137" s="14"/>
      <c r="G137" s="14"/>
      <c r="H137" s="14"/>
      <c r="I137" s="5"/>
      <c r="J137" s="5"/>
      <c r="K137" s="5"/>
    </row>
    <row r="138" spans="1:11" x14ac:dyDescent="0.2">
      <c r="I138" s="5"/>
      <c r="J138" s="5"/>
      <c r="K138" s="5"/>
    </row>
    <row r="139" spans="1:11" x14ac:dyDescent="0.2">
      <c r="I139" s="5"/>
      <c r="J139" s="5"/>
    </row>
    <row r="140" spans="1:11" x14ac:dyDescent="0.2">
      <c r="I140" s="5"/>
      <c r="J140" s="5"/>
    </row>
    <row r="141" spans="1:11" x14ac:dyDescent="0.2">
      <c r="I141" s="5"/>
      <c r="J141" s="5"/>
    </row>
    <row r="142" spans="1:11" x14ac:dyDescent="0.2">
      <c r="I142" s="5"/>
      <c r="J142" s="5"/>
    </row>
    <row r="143" spans="1:11" x14ac:dyDescent="0.2">
      <c r="I143" s="5"/>
      <c r="J143" s="5"/>
    </row>
    <row r="144" spans="1:11" x14ac:dyDescent="0.2">
      <c r="I144" s="5"/>
      <c r="J144" s="5"/>
    </row>
    <row r="145" spans="9:10" x14ac:dyDescent="0.2">
      <c r="I145" s="5"/>
      <c r="J145" s="5"/>
    </row>
  </sheetData>
  <mergeCells count="1">
    <mergeCell ref="A5:C5"/>
  </mergeCells>
  <phoneticPr fontId="0" type="noConversion"/>
  <printOptions horizontalCentered="1"/>
  <pageMargins left="0.23622047244094491" right="0.23622047244094491" top="0.94488188976377963" bottom="0" header="0.39370078740157483" footer="0.51181102362204722"/>
  <pageSetup paperSize="9" scale="60" orientation="portrait" r:id="rId1"/>
  <headerFooter alignWithMargins="0">
    <oddHeader>&amp;CBUREAU OF THE TREASURY
Statistical Data Analysis Division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26"/>
  <sheetViews>
    <sheetView zoomScaleNormal="100" zoomScaleSheetLayoutView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P64" sqref="P64"/>
    </sheetView>
  </sheetViews>
  <sheetFormatPr defaultColWidth="13.85546875" defaultRowHeight="14.25" x14ac:dyDescent="0.2"/>
  <cols>
    <col min="1" max="1" width="0.85546875" style="2" customWidth="1"/>
    <col min="2" max="2" width="0.7109375" style="2" customWidth="1"/>
    <col min="3" max="3" width="34.140625" style="2" customWidth="1"/>
    <col min="4" max="15" width="10.28515625" style="2" customWidth="1"/>
    <col min="16" max="16" width="10.7109375" style="2" customWidth="1"/>
    <col min="17" max="16384" width="13.85546875" style="2"/>
  </cols>
  <sheetData>
    <row r="1" spans="1:18" ht="15" x14ac:dyDescent="0.25">
      <c r="A1" s="1" t="s">
        <v>93</v>
      </c>
      <c r="I1" s="5"/>
      <c r="J1" s="5"/>
    </row>
    <row r="2" spans="1:18" ht="15" x14ac:dyDescent="0.25">
      <c r="A2" s="1" t="s">
        <v>158</v>
      </c>
      <c r="I2" s="5"/>
      <c r="J2" s="5"/>
    </row>
    <row r="3" spans="1:18" x14ac:dyDescent="0.2">
      <c r="A3" s="2" t="s">
        <v>6</v>
      </c>
      <c r="I3" s="5"/>
      <c r="J3" s="5"/>
    </row>
    <row r="4" spans="1:18" x14ac:dyDescent="0.2">
      <c r="I4" s="5"/>
      <c r="J4" s="5"/>
    </row>
    <row r="5" spans="1:18" ht="21" customHeight="1" thickBot="1" x14ac:dyDescent="0.25">
      <c r="A5" s="102" t="s">
        <v>119</v>
      </c>
      <c r="B5" s="103"/>
      <c r="C5" s="104"/>
      <c r="D5" s="62" t="s">
        <v>25</v>
      </c>
      <c r="E5" s="45" t="s">
        <v>26</v>
      </c>
      <c r="F5" s="45" t="s">
        <v>27</v>
      </c>
      <c r="G5" s="45" t="s">
        <v>82</v>
      </c>
      <c r="H5" s="45" t="s">
        <v>0</v>
      </c>
      <c r="I5" s="45" t="s">
        <v>96</v>
      </c>
      <c r="J5" s="45" t="s">
        <v>97</v>
      </c>
      <c r="K5" s="45" t="s">
        <v>94</v>
      </c>
      <c r="L5" s="45" t="s">
        <v>28</v>
      </c>
      <c r="M5" s="45" t="s">
        <v>29</v>
      </c>
      <c r="N5" s="45" t="s">
        <v>30</v>
      </c>
      <c r="O5" s="45" t="s">
        <v>31</v>
      </c>
      <c r="P5" s="46" t="s">
        <v>38</v>
      </c>
    </row>
    <row r="6" spans="1:18" s="14" customFormat="1" ht="15" thickTop="1" x14ac:dyDescent="0.2">
      <c r="A6" s="2"/>
      <c r="B6" s="2"/>
      <c r="C6" s="2"/>
      <c r="D6" s="5"/>
      <c r="E6" s="5"/>
      <c r="F6" s="5"/>
      <c r="G6" s="5"/>
      <c r="H6" s="5"/>
      <c r="I6" s="5"/>
      <c r="J6" s="5"/>
      <c r="K6" s="2"/>
      <c r="L6" s="5"/>
      <c r="M6" s="5"/>
      <c r="N6" s="5"/>
      <c r="O6" s="5"/>
      <c r="P6" s="5"/>
    </row>
    <row r="7" spans="1:18" s="14" customFormat="1" ht="15" x14ac:dyDescent="0.25">
      <c r="A7" s="1" t="s">
        <v>92</v>
      </c>
      <c r="B7" s="2"/>
      <c r="C7" s="8"/>
      <c r="D7" s="11">
        <f t="shared" ref="D7:P7" si="0">D9+D63</f>
        <v>105786.5</v>
      </c>
      <c r="E7" s="11">
        <f t="shared" si="0"/>
        <v>95607.1</v>
      </c>
      <c r="F7" s="11">
        <f t="shared" si="0"/>
        <v>178016.6</v>
      </c>
      <c r="G7" s="11">
        <f t="shared" si="0"/>
        <v>118196</v>
      </c>
      <c r="H7" s="11">
        <f t="shared" si="0"/>
        <v>96912.8</v>
      </c>
      <c r="I7" s="11">
        <f t="shared" si="0"/>
        <v>105125.79999999999</v>
      </c>
      <c r="J7" s="11">
        <f t="shared" si="0"/>
        <v>161910.46600000001</v>
      </c>
      <c r="K7" s="11">
        <f t="shared" si="0"/>
        <v>93712.518000000011</v>
      </c>
      <c r="L7" s="11">
        <f t="shared" si="0"/>
        <v>205925.40000000002</v>
      </c>
      <c r="M7" s="11">
        <f t="shared" si="0"/>
        <v>136026</v>
      </c>
      <c r="N7" s="11">
        <f t="shared" si="0"/>
        <v>94859.5</v>
      </c>
      <c r="O7" s="11">
        <f t="shared" si="0"/>
        <v>98461.800000000017</v>
      </c>
      <c r="P7" s="11">
        <f t="shared" si="0"/>
        <v>1490540.4839999999</v>
      </c>
      <c r="Q7" s="9"/>
      <c r="R7" s="59"/>
    </row>
    <row r="8" spans="1:18" s="14" customFormat="1" x14ac:dyDescent="0.2">
      <c r="A8" s="2"/>
      <c r="B8" s="2"/>
      <c r="C8" s="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8" ht="15" x14ac:dyDescent="0.25">
      <c r="A9" s="1" t="s">
        <v>53</v>
      </c>
      <c r="D9" s="6">
        <f t="shared" ref="D9:P9" si="1">D12+D18+D50+D58</f>
        <v>105786.5</v>
      </c>
      <c r="E9" s="6">
        <f t="shared" si="1"/>
        <v>95607.1</v>
      </c>
      <c r="F9" s="6">
        <f t="shared" si="1"/>
        <v>165464.6</v>
      </c>
      <c r="G9" s="6">
        <f t="shared" si="1"/>
        <v>118196</v>
      </c>
      <c r="H9" s="6">
        <f t="shared" si="1"/>
        <v>96912.8</v>
      </c>
      <c r="I9" s="6">
        <f t="shared" si="1"/>
        <v>105125.79999999999</v>
      </c>
      <c r="J9" s="6">
        <f t="shared" si="1"/>
        <v>160689.46600000001</v>
      </c>
      <c r="K9" s="6">
        <f t="shared" si="1"/>
        <v>93069.518000000011</v>
      </c>
      <c r="L9" s="6">
        <f t="shared" si="1"/>
        <v>205925.40000000002</v>
      </c>
      <c r="M9" s="6">
        <f t="shared" si="1"/>
        <v>135206</v>
      </c>
      <c r="N9" s="6">
        <f t="shared" si="1"/>
        <v>94546.5</v>
      </c>
      <c r="O9" s="6">
        <f t="shared" si="1"/>
        <v>98461.800000000017</v>
      </c>
      <c r="P9" s="6">
        <f t="shared" si="1"/>
        <v>1474991.4839999999</v>
      </c>
      <c r="Q9" s="58"/>
    </row>
    <row r="10" spans="1:18" ht="15" x14ac:dyDescent="0.25">
      <c r="A10" s="1"/>
      <c r="C10" s="1" t="s">
        <v>91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58"/>
    </row>
    <row r="11" spans="1:18" ht="3.75" customHeight="1" x14ac:dyDescent="0.2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8" ht="15" x14ac:dyDescent="0.25">
      <c r="B12" s="1" t="s">
        <v>50</v>
      </c>
      <c r="D12" s="6">
        <v>83643.5</v>
      </c>
      <c r="E12" s="6">
        <v>81370.600000000006</v>
      </c>
      <c r="F12" s="6">
        <v>143978.6</v>
      </c>
      <c r="G12" s="6">
        <v>82192.2</v>
      </c>
      <c r="H12" s="6">
        <v>70705</v>
      </c>
      <c r="I12" s="6">
        <v>95065.599999999991</v>
      </c>
      <c r="J12" s="6">
        <v>97277.931000000011</v>
      </c>
      <c r="K12" s="6">
        <v>53899.618000000002</v>
      </c>
      <c r="L12" s="6">
        <v>144420.40000000002</v>
      </c>
      <c r="M12" s="6">
        <v>88075</v>
      </c>
      <c r="N12" s="6">
        <v>74528.5</v>
      </c>
      <c r="O12" s="6">
        <v>86045.700000000012</v>
      </c>
      <c r="P12" s="6">
        <v>1101202.649</v>
      </c>
      <c r="Q12" s="58"/>
      <c r="R12" s="6"/>
    </row>
    <row r="13" spans="1:18" ht="15" x14ac:dyDescent="0.25">
      <c r="B13" s="1"/>
      <c r="C13" s="7" t="s">
        <v>41</v>
      </c>
      <c r="D13" s="49">
        <v>0</v>
      </c>
      <c r="E13" s="49">
        <v>0</v>
      </c>
      <c r="F13" s="49">
        <v>10312.6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5">
        <v>0</v>
      </c>
      <c r="P13" s="49">
        <v>10312.6</v>
      </c>
    </row>
    <row r="14" spans="1:18" x14ac:dyDescent="0.2">
      <c r="B14" s="8"/>
      <c r="C14" s="7" t="s">
        <v>3</v>
      </c>
      <c r="D14" s="5">
        <v>43833.7</v>
      </c>
      <c r="E14" s="5">
        <v>44604</v>
      </c>
      <c r="F14" s="5">
        <v>36437</v>
      </c>
      <c r="G14" s="5">
        <v>30351.4</v>
      </c>
      <c r="H14" s="5">
        <v>29907.8</v>
      </c>
      <c r="I14" s="5">
        <v>31451.1</v>
      </c>
      <c r="J14" s="5">
        <v>33191.9</v>
      </c>
      <c r="K14" s="5">
        <v>32854.300000000003</v>
      </c>
      <c r="L14" s="5">
        <v>36096.5</v>
      </c>
      <c r="M14" s="5">
        <v>31542</v>
      </c>
      <c r="N14" s="5">
        <v>29810.3</v>
      </c>
      <c r="O14" s="5">
        <v>30513.4</v>
      </c>
      <c r="P14" s="49">
        <v>410593.4</v>
      </c>
      <c r="R14" s="60"/>
    </row>
    <row r="15" spans="1:18" x14ac:dyDescent="0.2">
      <c r="B15" s="8"/>
      <c r="C15" s="7" t="s">
        <v>4</v>
      </c>
      <c r="D15" s="5">
        <v>11672.6</v>
      </c>
      <c r="E15" s="5">
        <v>20125</v>
      </c>
      <c r="F15" s="5">
        <v>58387</v>
      </c>
      <c r="G15" s="5">
        <v>47001</v>
      </c>
      <c r="H15" s="5">
        <v>22475.5</v>
      </c>
      <c r="I15" s="5">
        <v>31709.8</v>
      </c>
      <c r="J15" s="5">
        <v>8580.2309999999998</v>
      </c>
      <c r="K15" s="5">
        <v>14194.018</v>
      </c>
      <c r="L15" s="5">
        <v>66517.100000000006</v>
      </c>
      <c r="M15" s="5">
        <v>23517</v>
      </c>
      <c r="N15" s="5">
        <v>29387.4</v>
      </c>
      <c r="O15" s="5">
        <v>35662.199999999997</v>
      </c>
      <c r="P15" s="49">
        <v>369228.84900000005</v>
      </c>
    </row>
    <row r="16" spans="1:18" x14ac:dyDescent="0.2">
      <c r="B16" s="8"/>
      <c r="C16" s="7" t="s">
        <v>5</v>
      </c>
      <c r="D16" s="5">
        <v>28137.200000000001</v>
      </c>
      <c r="E16" s="5">
        <v>16641.599999999999</v>
      </c>
      <c r="F16" s="5">
        <v>38842</v>
      </c>
      <c r="G16" s="5">
        <v>4839.8</v>
      </c>
      <c r="H16" s="5">
        <v>18321.7</v>
      </c>
      <c r="I16" s="5">
        <v>31904.7</v>
      </c>
      <c r="J16" s="5">
        <v>55505.8</v>
      </c>
      <c r="K16" s="5">
        <v>6851.3</v>
      </c>
      <c r="L16" s="5">
        <v>41806.800000000003</v>
      </c>
      <c r="M16" s="5">
        <v>33016</v>
      </c>
      <c r="N16" s="5">
        <v>15330.8</v>
      </c>
      <c r="O16" s="5">
        <v>19870.099999999999</v>
      </c>
      <c r="P16" s="49">
        <v>311067.79999999993</v>
      </c>
    </row>
    <row r="17" spans="2:18" x14ac:dyDescent="0.2">
      <c r="B17" s="8"/>
      <c r="C17" s="8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8" ht="15" x14ac:dyDescent="0.25">
      <c r="B18" s="1" t="s">
        <v>49</v>
      </c>
      <c r="D18" s="6">
        <f>D19+D24+D29+D33+D37+D41+D45</f>
        <v>21903</v>
      </c>
      <c r="E18" s="6">
        <f t="shared" ref="E18:P18" si="2">E19+E24+E29+E33+E37+E41+E45</f>
        <v>13892.5</v>
      </c>
      <c r="F18" s="6">
        <f t="shared" si="2"/>
        <v>21261</v>
      </c>
      <c r="G18" s="6">
        <f t="shared" si="2"/>
        <v>24115.800000000003</v>
      </c>
      <c r="H18" s="6">
        <f t="shared" si="2"/>
        <v>26031.8</v>
      </c>
      <c r="I18" s="6">
        <f t="shared" si="2"/>
        <v>9709.2000000000007</v>
      </c>
      <c r="J18" s="6">
        <f t="shared" si="2"/>
        <v>15111.400000000001</v>
      </c>
      <c r="K18" s="6">
        <f t="shared" si="2"/>
        <v>36131.9</v>
      </c>
      <c r="L18" s="6">
        <f t="shared" si="2"/>
        <v>42937</v>
      </c>
      <c r="M18" s="6">
        <f t="shared" si="2"/>
        <v>24748</v>
      </c>
      <c r="N18" s="6">
        <f t="shared" si="2"/>
        <v>19591</v>
      </c>
      <c r="O18" s="6">
        <f t="shared" si="2"/>
        <v>12116.099999999999</v>
      </c>
      <c r="P18" s="6">
        <f t="shared" si="2"/>
        <v>267548.7</v>
      </c>
      <c r="Q18" s="5"/>
    </row>
    <row r="19" spans="2:18" s="1" customFormat="1" ht="15" x14ac:dyDescent="0.25">
      <c r="B19" s="53"/>
      <c r="C19" s="10" t="s">
        <v>8</v>
      </c>
      <c r="D19" s="11">
        <f>SUM(D20:D23)</f>
        <v>0</v>
      </c>
      <c r="E19" s="11">
        <f t="shared" ref="E19:P19" si="3">SUM(E20:E23)</f>
        <v>0</v>
      </c>
      <c r="F19" s="11">
        <f t="shared" si="3"/>
        <v>0</v>
      </c>
      <c r="G19" s="11">
        <f t="shared" si="3"/>
        <v>0</v>
      </c>
      <c r="H19" s="11">
        <f t="shared" si="3"/>
        <v>6217</v>
      </c>
      <c r="I19" s="11">
        <f t="shared" si="3"/>
        <v>0</v>
      </c>
      <c r="J19" s="11">
        <f t="shared" si="3"/>
        <v>0</v>
      </c>
      <c r="K19" s="11">
        <f t="shared" si="3"/>
        <v>4293</v>
      </c>
      <c r="L19" s="11">
        <f t="shared" si="3"/>
        <v>14039</v>
      </c>
      <c r="M19" s="11">
        <f t="shared" si="3"/>
        <v>0</v>
      </c>
      <c r="N19" s="11">
        <f t="shared" si="3"/>
        <v>0</v>
      </c>
      <c r="O19" s="11">
        <f t="shared" si="3"/>
        <v>5151.6000000000004</v>
      </c>
      <c r="P19" s="11">
        <f t="shared" si="3"/>
        <v>29700.6</v>
      </c>
      <c r="Q19" s="13"/>
    </row>
    <row r="20" spans="2:18" x14ac:dyDescent="0.2">
      <c r="B20" s="8"/>
      <c r="C20" s="7" t="s">
        <v>33</v>
      </c>
      <c r="D20" s="5">
        <v>0</v>
      </c>
      <c r="E20" s="5">
        <v>0</v>
      </c>
      <c r="F20" s="5">
        <v>0</v>
      </c>
      <c r="G20" s="5">
        <v>0</v>
      </c>
      <c r="H20" s="5">
        <v>4000</v>
      </c>
      <c r="I20" s="5">
        <v>0</v>
      </c>
      <c r="J20" s="5">
        <v>0</v>
      </c>
      <c r="K20" s="5">
        <v>0</v>
      </c>
      <c r="L20" s="5">
        <v>4315</v>
      </c>
      <c r="M20" s="5">
        <v>0</v>
      </c>
      <c r="N20" s="5">
        <v>0</v>
      </c>
      <c r="O20" s="5">
        <v>4000</v>
      </c>
      <c r="P20" s="5">
        <f>SUM(D20:O20)</f>
        <v>12315</v>
      </c>
    </row>
    <row r="21" spans="2:18" x14ac:dyDescent="0.2">
      <c r="B21" s="8"/>
      <c r="C21" s="7" t="s">
        <v>34</v>
      </c>
      <c r="D21" s="5">
        <v>0</v>
      </c>
      <c r="E21" s="5">
        <v>0</v>
      </c>
      <c r="F21" s="5">
        <v>0</v>
      </c>
      <c r="G21" s="5">
        <v>0</v>
      </c>
      <c r="H21" s="5">
        <v>61</v>
      </c>
      <c r="I21" s="5">
        <v>0</v>
      </c>
      <c r="J21" s="5">
        <v>0</v>
      </c>
      <c r="K21" s="5">
        <v>4268</v>
      </c>
      <c r="L21" s="5">
        <v>8187</v>
      </c>
      <c r="M21" s="5">
        <v>0</v>
      </c>
      <c r="N21" s="5">
        <v>0</v>
      </c>
      <c r="O21" s="5">
        <v>596.6</v>
      </c>
      <c r="P21" s="5">
        <f t="shared" ref="P21:P23" si="4">SUM(D21:O21)</f>
        <v>13112.6</v>
      </c>
    </row>
    <row r="22" spans="2:18" x14ac:dyDescent="0.2">
      <c r="B22" s="8"/>
      <c r="C22" s="7" t="s">
        <v>35</v>
      </c>
      <c r="D22" s="5">
        <v>0</v>
      </c>
      <c r="E22" s="5">
        <v>0</v>
      </c>
      <c r="F22" s="5">
        <v>0</v>
      </c>
      <c r="G22" s="5">
        <v>0</v>
      </c>
      <c r="H22" s="5">
        <v>2000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/>
      <c r="P22" s="5">
        <f t="shared" si="4"/>
        <v>2000</v>
      </c>
    </row>
    <row r="23" spans="2:18" x14ac:dyDescent="0.2">
      <c r="B23" s="8"/>
      <c r="C23" s="50" t="s">
        <v>157</v>
      </c>
      <c r="D23" s="5">
        <v>0</v>
      </c>
      <c r="E23" s="5">
        <v>0</v>
      </c>
      <c r="F23" s="5">
        <v>0</v>
      </c>
      <c r="G23" s="5">
        <v>0</v>
      </c>
      <c r="H23" s="5">
        <v>156</v>
      </c>
      <c r="I23" s="5">
        <v>0</v>
      </c>
      <c r="J23" s="5">
        <v>0</v>
      </c>
      <c r="K23" s="5">
        <v>25</v>
      </c>
      <c r="L23" s="5">
        <v>1537</v>
      </c>
      <c r="M23" s="5">
        <v>0</v>
      </c>
      <c r="N23" s="5">
        <v>0</v>
      </c>
      <c r="O23" s="5">
        <v>555</v>
      </c>
      <c r="P23" s="5">
        <f t="shared" si="4"/>
        <v>2273</v>
      </c>
    </row>
    <row r="24" spans="2:18" s="1" customFormat="1" ht="15" x14ac:dyDescent="0.25">
      <c r="B24" s="53"/>
      <c r="C24" s="10" t="s">
        <v>19</v>
      </c>
      <c r="D24" s="11">
        <f>SUM(D25:D28)</f>
        <v>0</v>
      </c>
      <c r="E24" s="11">
        <f t="shared" ref="E24:P24" si="5">SUM(E25:E28)</f>
        <v>0</v>
      </c>
      <c r="F24" s="11">
        <f t="shared" si="5"/>
        <v>5850</v>
      </c>
      <c r="G24" s="11">
        <f t="shared" si="5"/>
        <v>2012.9</v>
      </c>
      <c r="H24" s="11">
        <f t="shared" si="5"/>
        <v>5203.6000000000004</v>
      </c>
      <c r="I24" s="11">
        <f t="shared" si="5"/>
        <v>441.6</v>
      </c>
      <c r="J24" s="11">
        <f t="shared" si="5"/>
        <v>0</v>
      </c>
      <c r="K24" s="11">
        <f t="shared" si="5"/>
        <v>1734</v>
      </c>
      <c r="L24" s="11">
        <f t="shared" si="5"/>
        <v>9522</v>
      </c>
      <c r="M24" s="11">
        <f t="shared" si="5"/>
        <v>0</v>
      </c>
      <c r="N24" s="11">
        <f t="shared" si="5"/>
        <v>6030</v>
      </c>
      <c r="O24" s="11">
        <f t="shared" si="5"/>
        <v>607.30000000000007</v>
      </c>
      <c r="P24" s="11">
        <f t="shared" si="5"/>
        <v>31401.4</v>
      </c>
      <c r="Q24" s="13"/>
      <c r="R24" s="13"/>
    </row>
    <row r="25" spans="2:18" x14ac:dyDescent="0.2">
      <c r="B25" s="8"/>
      <c r="C25" s="7" t="s">
        <v>33</v>
      </c>
      <c r="D25" s="5">
        <v>0</v>
      </c>
      <c r="E25" s="5">
        <v>0</v>
      </c>
      <c r="F25" s="5">
        <v>740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4000</v>
      </c>
      <c r="O25" s="5"/>
      <c r="P25" s="5">
        <f>SUM(D25:O25)</f>
        <v>4740</v>
      </c>
    </row>
    <row r="26" spans="2:18" x14ac:dyDescent="0.2">
      <c r="B26" s="8"/>
      <c r="C26" s="7" t="s">
        <v>34</v>
      </c>
      <c r="D26" s="5">
        <v>0</v>
      </c>
      <c r="E26" s="5">
        <v>0</v>
      </c>
      <c r="F26" s="5">
        <v>1471</v>
      </c>
      <c r="G26" s="5">
        <v>10</v>
      </c>
      <c r="H26" s="5">
        <v>5119.6000000000004</v>
      </c>
      <c r="I26" s="5">
        <v>440.3</v>
      </c>
      <c r="J26" s="5">
        <v>0</v>
      </c>
      <c r="K26" s="5">
        <v>1734</v>
      </c>
      <c r="L26" s="5">
        <v>9522</v>
      </c>
      <c r="M26" s="5">
        <v>0</v>
      </c>
      <c r="N26" s="5">
        <v>1670</v>
      </c>
      <c r="O26" s="5">
        <v>567.70000000000005</v>
      </c>
      <c r="P26" s="5">
        <f t="shared" ref="P26:P28" si="6">SUM(D26:O26)</f>
        <v>20534.600000000002</v>
      </c>
    </row>
    <row r="27" spans="2:18" x14ac:dyDescent="0.2">
      <c r="B27" s="8"/>
      <c r="C27" s="7" t="s">
        <v>35</v>
      </c>
      <c r="D27" s="5">
        <v>0</v>
      </c>
      <c r="E27" s="5">
        <v>0</v>
      </c>
      <c r="F27" s="5">
        <v>1000</v>
      </c>
      <c r="G27" s="5">
        <v>0</v>
      </c>
      <c r="H27" s="5"/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f t="shared" si="6"/>
        <v>1000</v>
      </c>
    </row>
    <row r="28" spans="2:18" x14ac:dyDescent="0.2">
      <c r="B28" s="8"/>
      <c r="C28" s="50" t="s">
        <v>157</v>
      </c>
      <c r="D28" s="5">
        <v>0</v>
      </c>
      <c r="E28" s="5">
        <v>0</v>
      </c>
      <c r="F28" s="5">
        <v>2639</v>
      </c>
      <c r="G28" s="5">
        <v>2002.9</v>
      </c>
      <c r="H28" s="5">
        <v>84</v>
      </c>
      <c r="I28" s="5">
        <v>1.3</v>
      </c>
      <c r="J28" s="5">
        <v>0</v>
      </c>
      <c r="K28" s="5">
        <v>0</v>
      </c>
      <c r="L28" s="5">
        <v>0</v>
      </c>
      <c r="M28" s="5">
        <v>0</v>
      </c>
      <c r="N28" s="5">
        <v>360</v>
      </c>
      <c r="O28" s="5">
        <v>39.6</v>
      </c>
      <c r="P28" s="5">
        <f t="shared" si="6"/>
        <v>5126.8</v>
      </c>
    </row>
    <row r="29" spans="2:18" s="1" customFormat="1" ht="15" x14ac:dyDescent="0.25">
      <c r="B29" s="53"/>
      <c r="C29" s="10" t="s">
        <v>20</v>
      </c>
      <c r="D29" s="11">
        <f t="shared" ref="D29:P29" si="7">SUM(D30:D32)</f>
        <v>11300.9</v>
      </c>
      <c r="E29" s="11">
        <f t="shared" si="7"/>
        <v>6901</v>
      </c>
      <c r="F29" s="11">
        <f t="shared" si="7"/>
        <v>1350</v>
      </c>
      <c r="G29" s="11">
        <f t="shared" si="7"/>
        <v>8344</v>
      </c>
      <c r="H29" s="11">
        <f t="shared" si="7"/>
        <v>6612.2</v>
      </c>
      <c r="I29" s="11">
        <f t="shared" si="7"/>
        <v>0</v>
      </c>
      <c r="J29" s="11">
        <f t="shared" si="7"/>
        <v>4660</v>
      </c>
      <c r="K29" s="11">
        <f t="shared" si="7"/>
        <v>16387</v>
      </c>
      <c r="L29" s="11">
        <f t="shared" si="7"/>
        <v>7574</v>
      </c>
      <c r="M29" s="11">
        <f t="shared" si="7"/>
        <v>7345</v>
      </c>
      <c r="N29" s="11">
        <f t="shared" si="7"/>
        <v>6984</v>
      </c>
      <c r="O29" s="11">
        <f t="shared" si="7"/>
        <v>18.899999999999999</v>
      </c>
      <c r="P29" s="11">
        <f t="shared" si="7"/>
        <v>77477</v>
      </c>
      <c r="Q29" s="13"/>
      <c r="R29" s="13"/>
    </row>
    <row r="30" spans="2:18" x14ac:dyDescent="0.2">
      <c r="B30" s="8"/>
      <c r="C30" s="7" t="s">
        <v>33</v>
      </c>
      <c r="D30" s="5">
        <v>8330</v>
      </c>
      <c r="E30" s="5">
        <v>4090</v>
      </c>
      <c r="F30" s="5">
        <v>1350</v>
      </c>
      <c r="G30" s="5">
        <v>4520</v>
      </c>
      <c r="H30" s="5">
        <v>3540</v>
      </c>
      <c r="I30" s="5">
        <v>0</v>
      </c>
      <c r="J30" s="5">
        <v>4500</v>
      </c>
      <c r="K30" s="5">
        <v>3262</v>
      </c>
      <c r="L30" s="5">
        <v>4500</v>
      </c>
      <c r="M30" s="5">
        <v>4000</v>
      </c>
      <c r="N30" s="5">
        <v>4000</v>
      </c>
      <c r="O30" s="5">
        <v>0</v>
      </c>
      <c r="P30" s="5">
        <f>SUM(D30:O30)</f>
        <v>42092</v>
      </c>
      <c r="Q30" s="5"/>
    </row>
    <row r="31" spans="2:18" x14ac:dyDescent="0.2">
      <c r="B31" s="8"/>
      <c r="C31" s="7" t="s">
        <v>34</v>
      </c>
      <c r="D31" s="5">
        <v>1521.9</v>
      </c>
      <c r="E31" s="5">
        <v>2471</v>
      </c>
      <c r="F31" s="5">
        <v>0</v>
      </c>
      <c r="G31" s="5">
        <v>57.9</v>
      </c>
      <c r="H31" s="5">
        <v>3035.2</v>
      </c>
      <c r="I31" s="5">
        <v>0</v>
      </c>
      <c r="J31" s="5">
        <v>0</v>
      </c>
      <c r="K31" s="5">
        <v>13025</v>
      </c>
      <c r="L31" s="5">
        <v>3048</v>
      </c>
      <c r="M31" s="5">
        <v>3127</v>
      </c>
      <c r="N31" s="5">
        <v>2975</v>
      </c>
      <c r="O31" s="5">
        <v>2.9</v>
      </c>
      <c r="P31" s="5">
        <f t="shared" ref="P31:P44" si="8">SUM(D31:O31)</f>
        <v>29263.9</v>
      </c>
    </row>
    <row r="32" spans="2:18" x14ac:dyDescent="0.2">
      <c r="B32" s="8"/>
      <c r="C32" s="50" t="s">
        <v>157</v>
      </c>
      <c r="D32" s="5">
        <v>1449</v>
      </c>
      <c r="E32" s="5">
        <v>340</v>
      </c>
      <c r="F32" s="5">
        <v>0</v>
      </c>
      <c r="G32" s="5">
        <v>3766.1</v>
      </c>
      <c r="H32" s="5">
        <v>37</v>
      </c>
      <c r="I32" s="5">
        <v>0</v>
      </c>
      <c r="J32" s="5">
        <v>160</v>
      </c>
      <c r="K32" s="5">
        <v>100</v>
      </c>
      <c r="L32" s="5">
        <v>26</v>
      </c>
      <c r="M32" s="5">
        <v>218</v>
      </c>
      <c r="N32" s="5">
        <v>9</v>
      </c>
      <c r="O32" s="5">
        <v>16</v>
      </c>
      <c r="P32" s="5">
        <f t="shared" si="8"/>
        <v>6121.1</v>
      </c>
    </row>
    <row r="33" spans="2:17" s="1" customFormat="1" ht="15" x14ac:dyDescent="0.25">
      <c r="B33" s="53"/>
      <c r="C33" s="10" t="s">
        <v>9</v>
      </c>
      <c r="D33" s="11">
        <f>SUM(D34:D36)</f>
        <v>4281</v>
      </c>
      <c r="E33" s="11">
        <f t="shared" ref="E33:P33" si="9">SUM(E34:E36)</f>
        <v>5344.5</v>
      </c>
      <c r="F33" s="11">
        <f t="shared" si="9"/>
        <v>0</v>
      </c>
      <c r="G33" s="11">
        <f t="shared" si="9"/>
        <v>8650.5</v>
      </c>
      <c r="H33" s="11">
        <f t="shared" si="9"/>
        <v>3592</v>
      </c>
      <c r="I33" s="11">
        <f t="shared" si="9"/>
        <v>3620.7</v>
      </c>
      <c r="J33" s="11">
        <f t="shared" si="9"/>
        <v>905.6</v>
      </c>
      <c r="K33" s="11">
        <f t="shared" si="9"/>
        <v>6826.9</v>
      </c>
      <c r="L33" s="11">
        <f t="shared" si="9"/>
        <v>5864</v>
      </c>
      <c r="M33" s="11">
        <f t="shared" si="9"/>
        <v>16807</v>
      </c>
      <c r="N33" s="11">
        <f t="shared" si="9"/>
        <v>2674</v>
      </c>
      <c r="O33" s="11">
        <f t="shared" si="9"/>
        <v>6131</v>
      </c>
      <c r="P33" s="11">
        <f t="shared" si="9"/>
        <v>64697.2</v>
      </c>
      <c r="Q33" s="13"/>
    </row>
    <row r="34" spans="2:17" x14ac:dyDescent="0.2">
      <c r="B34" s="8"/>
      <c r="C34" s="7" t="s">
        <v>33</v>
      </c>
      <c r="D34" s="5">
        <v>3250</v>
      </c>
      <c r="E34" s="5">
        <v>2740</v>
      </c>
      <c r="F34" s="5">
        <v>0</v>
      </c>
      <c r="G34" s="5">
        <v>4765</v>
      </c>
      <c r="H34" s="5"/>
      <c r="I34" s="5">
        <v>2801</v>
      </c>
      <c r="J34" s="5">
        <v>0</v>
      </c>
      <c r="K34" s="5">
        <v>4500</v>
      </c>
      <c r="L34" s="5">
        <v>2200</v>
      </c>
      <c r="M34" s="5">
        <v>5937</v>
      </c>
      <c r="N34" s="5">
        <v>0</v>
      </c>
      <c r="O34" s="5">
        <v>3983</v>
      </c>
      <c r="P34" s="5">
        <f t="shared" si="8"/>
        <v>30176</v>
      </c>
    </row>
    <row r="35" spans="2:17" x14ac:dyDescent="0.2">
      <c r="B35" s="8"/>
      <c r="C35" s="7" t="s">
        <v>34</v>
      </c>
      <c r="D35" s="5">
        <v>688.5</v>
      </c>
      <c r="E35" s="5">
        <v>338</v>
      </c>
      <c r="F35" s="5">
        <v>0</v>
      </c>
      <c r="G35" s="5">
        <v>281.60000000000002</v>
      </c>
      <c r="H35" s="5">
        <v>2087</v>
      </c>
      <c r="I35" s="5">
        <v>36.700000000000003</v>
      </c>
      <c r="J35" s="5">
        <v>710.6</v>
      </c>
      <c r="K35" s="5">
        <v>937</v>
      </c>
      <c r="L35" s="5">
        <v>3046</v>
      </c>
      <c r="M35" s="5">
        <v>5629</v>
      </c>
      <c r="N35" s="5">
        <v>1785</v>
      </c>
      <c r="O35" s="5">
        <v>1344</v>
      </c>
      <c r="P35" s="5">
        <f t="shared" si="8"/>
        <v>16883.400000000001</v>
      </c>
    </row>
    <row r="36" spans="2:17" x14ac:dyDescent="0.2">
      <c r="B36" s="8"/>
      <c r="C36" s="7" t="s">
        <v>36</v>
      </c>
      <c r="D36" s="5">
        <v>342.5</v>
      </c>
      <c r="E36" s="5">
        <v>2266.5</v>
      </c>
      <c r="F36" s="5">
        <v>0</v>
      </c>
      <c r="G36" s="5">
        <v>3603.9</v>
      </c>
      <c r="H36" s="5">
        <v>1505</v>
      </c>
      <c r="I36" s="5">
        <v>783</v>
      </c>
      <c r="J36" s="5">
        <v>195</v>
      </c>
      <c r="K36" s="5">
        <v>1389.9</v>
      </c>
      <c r="L36" s="5">
        <v>618</v>
      </c>
      <c r="M36" s="5">
        <v>5241</v>
      </c>
      <c r="N36" s="5">
        <v>889</v>
      </c>
      <c r="O36" s="5">
        <v>804</v>
      </c>
      <c r="P36" s="5">
        <f t="shared" si="8"/>
        <v>17637.8</v>
      </c>
    </row>
    <row r="37" spans="2:17" s="1" customFormat="1" ht="15" x14ac:dyDescent="0.25">
      <c r="B37" s="53"/>
      <c r="C37" s="10" t="s">
        <v>10</v>
      </c>
      <c r="D37" s="11">
        <f>SUM(D38:D40)</f>
        <v>6321.0999999999995</v>
      </c>
      <c r="E37" s="11">
        <f t="shared" ref="E37:P37" si="10">SUM(E38:E40)</f>
        <v>1647</v>
      </c>
      <c r="F37" s="11">
        <f t="shared" si="10"/>
        <v>0</v>
      </c>
      <c r="G37" s="11">
        <f t="shared" si="10"/>
        <v>4991</v>
      </c>
      <c r="H37" s="11">
        <f t="shared" si="10"/>
        <v>4407</v>
      </c>
      <c r="I37" s="11">
        <f t="shared" si="10"/>
        <v>2135.8000000000002</v>
      </c>
      <c r="J37" s="11">
        <f t="shared" si="10"/>
        <v>4693</v>
      </c>
      <c r="K37" s="11">
        <f t="shared" si="10"/>
        <v>3874</v>
      </c>
      <c r="L37" s="11">
        <f t="shared" si="10"/>
        <v>5443</v>
      </c>
      <c r="M37" s="11">
        <f t="shared" si="10"/>
        <v>155</v>
      </c>
      <c r="N37" s="11">
        <f t="shared" si="10"/>
        <v>0</v>
      </c>
      <c r="O37" s="11">
        <f t="shared" si="10"/>
        <v>0</v>
      </c>
      <c r="P37" s="11">
        <f t="shared" si="10"/>
        <v>33666.9</v>
      </c>
      <c r="Q37" s="13"/>
    </row>
    <row r="38" spans="2:17" x14ac:dyDescent="0.2">
      <c r="B38" s="8"/>
      <c r="C38" s="7" t="s">
        <v>33</v>
      </c>
      <c r="D38" s="5">
        <v>4500</v>
      </c>
      <c r="E38" s="5">
        <v>1647</v>
      </c>
      <c r="F38" s="5">
        <v>0</v>
      </c>
      <c r="G38" s="5">
        <v>2685</v>
      </c>
      <c r="H38" s="5">
        <v>2858</v>
      </c>
      <c r="I38" s="5">
        <v>2050</v>
      </c>
      <c r="J38" s="5">
        <v>4500</v>
      </c>
      <c r="K38" s="5">
        <v>1454</v>
      </c>
      <c r="L38" s="5">
        <v>3902</v>
      </c>
      <c r="M38" s="5">
        <v>0</v>
      </c>
      <c r="N38" s="5">
        <v>0</v>
      </c>
      <c r="O38" s="5">
        <v>0</v>
      </c>
      <c r="P38" s="5">
        <f t="shared" si="8"/>
        <v>23596</v>
      </c>
    </row>
    <row r="39" spans="2:17" x14ac:dyDescent="0.2">
      <c r="B39" s="8"/>
      <c r="C39" s="7" t="s">
        <v>34</v>
      </c>
      <c r="D39" s="5">
        <v>1372.7</v>
      </c>
      <c r="E39" s="5">
        <v>0</v>
      </c>
      <c r="F39" s="5">
        <v>0</v>
      </c>
      <c r="G39" s="5">
        <v>1018</v>
      </c>
      <c r="H39" s="5">
        <v>615</v>
      </c>
      <c r="I39" s="5">
        <v>10</v>
      </c>
      <c r="J39" s="5">
        <v>0.2</v>
      </c>
      <c r="K39" s="5">
        <v>2240</v>
      </c>
      <c r="L39" s="5">
        <v>1334</v>
      </c>
      <c r="M39" s="5">
        <v>142</v>
      </c>
      <c r="N39" s="5">
        <v>0</v>
      </c>
      <c r="O39" s="5">
        <v>0</v>
      </c>
      <c r="P39" s="5">
        <f t="shared" si="8"/>
        <v>6731.9</v>
      </c>
    </row>
    <row r="40" spans="2:17" x14ac:dyDescent="0.2">
      <c r="B40" s="8"/>
      <c r="C40" s="50" t="s">
        <v>157</v>
      </c>
      <c r="D40" s="5">
        <v>448.4</v>
      </c>
      <c r="E40" s="5">
        <v>0</v>
      </c>
      <c r="F40" s="5">
        <v>0</v>
      </c>
      <c r="G40" s="5">
        <v>1288</v>
      </c>
      <c r="H40" s="5">
        <v>934</v>
      </c>
      <c r="I40" s="5">
        <v>75.8</v>
      </c>
      <c r="J40" s="5">
        <v>192.8</v>
      </c>
      <c r="K40" s="5">
        <v>180</v>
      </c>
      <c r="L40" s="5">
        <v>207</v>
      </c>
      <c r="M40" s="5">
        <v>13</v>
      </c>
      <c r="N40" s="5">
        <v>0</v>
      </c>
      <c r="O40" s="5">
        <v>0</v>
      </c>
      <c r="P40" s="5">
        <f t="shared" si="8"/>
        <v>3339.0000000000005</v>
      </c>
    </row>
    <row r="41" spans="2:17" s="1" customFormat="1" ht="15" x14ac:dyDescent="0.25">
      <c r="B41" s="53"/>
      <c r="C41" s="10" t="s">
        <v>11</v>
      </c>
      <c r="D41" s="11">
        <f>SUM(D42:D44)</f>
        <v>0</v>
      </c>
      <c r="E41" s="11">
        <f t="shared" ref="E41:P41" si="11">SUM(E42:E44)</f>
        <v>0</v>
      </c>
      <c r="F41" s="11">
        <f t="shared" si="11"/>
        <v>14061</v>
      </c>
      <c r="G41" s="11">
        <f t="shared" si="11"/>
        <v>117.4</v>
      </c>
      <c r="H41" s="11">
        <f t="shared" si="11"/>
        <v>0</v>
      </c>
      <c r="I41" s="11">
        <f t="shared" si="11"/>
        <v>0</v>
      </c>
      <c r="J41" s="11">
        <f t="shared" si="11"/>
        <v>4852.8</v>
      </c>
      <c r="K41" s="11">
        <f t="shared" si="11"/>
        <v>12</v>
      </c>
      <c r="L41" s="11">
        <f t="shared" si="11"/>
        <v>467</v>
      </c>
      <c r="M41" s="11">
        <f t="shared" si="11"/>
        <v>190</v>
      </c>
      <c r="N41" s="11">
        <f t="shared" si="11"/>
        <v>356</v>
      </c>
      <c r="O41" s="11">
        <f t="shared" si="11"/>
        <v>202.3</v>
      </c>
      <c r="P41" s="11">
        <f t="shared" si="11"/>
        <v>20258.5</v>
      </c>
      <c r="Q41" s="13"/>
    </row>
    <row r="42" spans="2:17" x14ac:dyDescent="0.2">
      <c r="B42" s="8"/>
      <c r="C42" s="7" t="s">
        <v>33</v>
      </c>
      <c r="D42" s="5">
        <v>0</v>
      </c>
      <c r="E42" s="5">
        <v>0</v>
      </c>
      <c r="F42" s="5">
        <v>3000</v>
      </c>
      <c r="G42" s="5">
        <v>0</v>
      </c>
      <c r="H42" s="5">
        <v>0</v>
      </c>
      <c r="I42" s="5">
        <v>0</v>
      </c>
      <c r="J42" s="5">
        <v>4500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f t="shared" si="8"/>
        <v>7500</v>
      </c>
    </row>
    <row r="43" spans="2:17" x14ac:dyDescent="0.2">
      <c r="B43" s="8"/>
      <c r="C43" s="7" t="s">
        <v>34</v>
      </c>
      <c r="D43" s="5">
        <v>0</v>
      </c>
      <c r="E43" s="5">
        <v>0</v>
      </c>
      <c r="F43" s="5">
        <v>10674</v>
      </c>
      <c r="G43" s="5">
        <v>58</v>
      </c>
      <c r="H43" s="5">
        <v>0</v>
      </c>
      <c r="I43" s="5">
        <v>0</v>
      </c>
      <c r="J43" s="5">
        <v>35.299999999999997</v>
      </c>
      <c r="K43" s="5">
        <v>2</v>
      </c>
      <c r="L43" s="5">
        <v>467</v>
      </c>
      <c r="M43" s="5">
        <v>185</v>
      </c>
      <c r="N43" s="5">
        <v>1</v>
      </c>
      <c r="O43" s="5">
        <v>0.5</v>
      </c>
      <c r="P43" s="5">
        <f t="shared" si="8"/>
        <v>11422.8</v>
      </c>
    </row>
    <row r="44" spans="2:17" x14ac:dyDescent="0.2">
      <c r="B44" s="8"/>
      <c r="C44" s="50" t="s">
        <v>157</v>
      </c>
      <c r="D44" s="5">
        <v>0</v>
      </c>
      <c r="E44" s="5">
        <v>0</v>
      </c>
      <c r="F44" s="5">
        <v>387</v>
      </c>
      <c r="G44" s="5">
        <v>59.4</v>
      </c>
      <c r="H44" s="5">
        <v>0</v>
      </c>
      <c r="I44" s="5">
        <v>0</v>
      </c>
      <c r="J44" s="5">
        <v>317.5</v>
      </c>
      <c r="K44" s="5">
        <v>10</v>
      </c>
      <c r="L44" s="5">
        <v>0</v>
      </c>
      <c r="M44" s="5">
        <v>5</v>
      </c>
      <c r="N44" s="5">
        <v>355</v>
      </c>
      <c r="O44" s="5">
        <v>201.8</v>
      </c>
      <c r="P44" s="5">
        <f t="shared" si="8"/>
        <v>1335.7</v>
      </c>
    </row>
    <row r="45" spans="2:17" s="1" customFormat="1" ht="15" x14ac:dyDescent="0.25">
      <c r="B45" s="53"/>
      <c r="C45" s="10" t="s">
        <v>12</v>
      </c>
      <c r="D45" s="11">
        <f>SUM(D46:D48)</f>
        <v>0</v>
      </c>
      <c r="E45" s="11">
        <f t="shared" ref="E45:P45" si="12">SUM(E46:E48)</f>
        <v>0</v>
      </c>
      <c r="F45" s="11">
        <f t="shared" si="12"/>
        <v>0</v>
      </c>
      <c r="G45" s="11">
        <f t="shared" si="12"/>
        <v>0</v>
      </c>
      <c r="H45" s="11">
        <f t="shared" si="12"/>
        <v>0</v>
      </c>
      <c r="I45" s="11">
        <f t="shared" si="12"/>
        <v>3511.1000000000004</v>
      </c>
      <c r="J45" s="11">
        <f t="shared" si="12"/>
        <v>0</v>
      </c>
      <c r="K45" s="11">
        <f t="shared" si="12"/>
        <v>3005</v>
      </c>
      <c r="L45" s="11">
        <f t="shared" si="12"/>
        <v>28</v>
      </c>
      <c r="M45" s="11">
        <f t="shared" si="12"/>
        <v>251</v>
      </c>
      <c r="N45" s="11">
        <f t="shared" si="12"/>
        <v>3547</v>
      </c>
      <c r="O45" s="11">
        <f t="shared" si="12"/>
        <v>5</v>
      </c>
      <c r="P45" s="11">
        <f t="shared" si="12"/>
        <v>10347.099999999999</v>
      </c>
      <c r="Q45" s="13"/>
    </row>
    <row r="46" spans="2:17" x14ac:dyDescent="0.2">
      <c r="B46" s="8"/>
      <c r="C46" s="7" t="s">
        <v>33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3252</v>
      </c>
      <c r="J46" s="5">
        <v>0</v>
      </c>
      <c r="K46" s="5">
        <v>2948</v>
      </c>
      <c r="L46" s="5">
        <v>0</v>
      </c>
      <c r="M46" s="5">
        <v>0</v>
      </c>
      <c r="N46" s="5">
        <v>3330</v>
      </c>
      <c r="O46" s="5">
        <v>0</v>
      </c>
      <c r="P46" s="5">
        <f t="shared" ref="P46:P48" si="13">SUM(D46:O46)</f>
        <v>9530</v>
      </c>
    </row>
    <row r="47" spans="2:17" x14ac:dyDescent="0.2">
      <c r="B47" s="8"/>
      <c r="C47" s="7" t="s">
        <v>34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0.8</v>
      </c>
      <c r="J47" s="5">
        <v>0</v>
      </c>
      <c r="K47" s="5">
        <v>17</v>
      </c>
      <c r="L47" s="5">
        <v>28</v>
      </c>
      <c r="M47" s="5">
        <v>231</v>
      </c>
      <c r="N47" s="5">
        <v>210</v>
      </c>
      <c r="O47" s="5">
        <v>5</v>
      </c>
      <c r="P47" s="5">
        <f t="shared" si="13"/>
        <v>491.8</v>
      </c>
    </row>
    <row r="48" spans="2:17" x14ac:dyDescent="0.2">
      <c r="B48" s="8"/>
      <c r="C48" s="50" t="s">
        <v>157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258.3</v>
      </c>
      <c r="J48" s="5">
        <v>0</v>
      </c>
      <c r="K48" s="5">
        <v>40</v>
      </c>
      <c r="L48" s="5">
        <v>0</v>
      </c>
      <c r="M48" s="5">
        <v>20</v>
      </c>
      <c r="N48" s="5">
        <v>7</v>
      </c>
      <c r="O48" s="5">
        <v>0</v>
      </c>
      <c r="P48" s="5">
        <f t="shared" si="13"/>
        <v>325.3</v>
      </c>
    </row>
    <row r="49" spans="1:18" x14ac:dyDescent="0.2">
      <c r="B49" s="8"/>
      <c r="C49" s="7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8" ht="15" x14ac:dyDescent="0.25">
      <c r="A50" s="1"/>
      <c r="B50" s="1" t="s">
        <v>54</v>
      </c>
      <c r="D50" s="6">
        <f>D52</f>
        <v>0</v>
      </c>
      <c r="E50" s="6">
        <f t="shared" ref="E50:P50" si="14">E52</f>
        <v>0</v>
      </c>
      <c r="F50" s="6">
        <f t="shared" si="14"/>
        <v>0</v>
      </c>
      <c r="G50" s="6">
        <f t="shared" si="14"/>
        <v>11548</v>
      </c>
      <c r="H50" s="6">
        <f t="shared" si="14"/>
        <v>0</v>
      </c>
      <c r="I50" s="6">
        <f t="shared" si="14"/>
        <v>0</v>
      </c>
      <c r="J50" s="6">
        <f t="shared" si="14"/>
        <v>41705.134999999995</v>
      </c>
      <c r="K50" s="6">
        <f t="shared" si="14"/>
        <v>0</v>
      </c>
      <c r="L50" s="6">
        <f t="shared" si="14"/>
        <v>7662</v>
      </c>
      <c r="M50" s="6">
        <f t="shared" si="14"/>
        <v>7000</v>
      </c>
      <c r="N50" s="6">
        <f t="shared" si="14"/>
        <v>0</v>
      </c>
      <c r="O50" s="6">
        <f t="shared" si="14"/>
        <v>0</v>
      </c>
      <c r="P50" s="6">
        <f t="shared" si="14"/>
        <v>67915.134999999995</v>
      </c>
      <c r="Q50" s="5"/>
      <c r="R50" s="6"/>
    </row>
    <row r="51" spans="1:18" x14ac:dyDescent="0.2"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8" s="1" customFormat="1" ht="15" x14ac:dyDescent="0.25">
      <c r="B52" s="1" t="s">
        <v>14</v>
      </c>
      <c r="D52" s="11">
        <f>SUM(D53:D56)</f>
        <v>0</v>
      </c>
      <c r="E52" s="11">
        <v>0</v>
      </c>
      <c r="F52" s="11">
        <v>0</v>
      </c>
      <c r="G52" s="11">
        <v>11548</v>
      </c>
      <c r="H52" s="11">
        <v>0</v>
      </c>
      <c r="I52" s="11">
        <v>0</v>
      </c>
      <c r="J52" s="11">
        <v>41705.134999999995</v>
      </c>
      <c r="K52" s="11">
        <v>0</v>
      </c>
      <c r="L52" s="11">
        <v>7662</v>
      </c>
      <c r="M52" s="11">
        <v>7000</v>
      </c>
      <c r="N52" s="11">
        <v>0</v>
      </c>
      <c r="O52" s="11">
        <v>0</v>
      </c>
      <c r="P52" s="11">
        <v>67915.134999999995</v>
      </c>
      <c r="Q52" s="13"/>
    </row>
    <row r="53" spans="1:18" x14ac:dyDescent="0.2">
      <c r="C53" s="50" t="s">
        <v>159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23509.98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f>SUM(D53:O53)</f>
        <v>23509.98</v>
      </c>
    </row>
    <row r="54" spans="1:18" x14ac:dyDescent="0.2">
      <c r="B54" s="8"/>
      <c r="C54" s="50" t="s">
        <v>160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18195.154999999999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f t="shared" ref="P54:P56" si="15">SUM(D54:O54)</f>
        <v>18195.154999999999</v>
      </c>
    </row>
    <row r="55" spans="1:18" x14ac:dyDescent="0.2">
      <c r="B55" s="8"/>
      <c r="C55" s="50" t="s">
        <v>161</v>
      </c>
      <c r="D55" s="5">
        <v>0</v>
      </c>
      <c r="E55" s="5">
        <v>0</v>
      </c>
      <c r="F55" s="5">
        <v>0</v>
      </c>
      <c r="G55" s="5">
        <v>11548</v>
      </c>
      <c r="H55" s="5">
        <v>0</v>
      </c>
      <c r="I55" s="5">
        <v>0</v>
      </c>
      <c r="J55" s="5">
        <v>0</v>
      </c>
      <c r="K55" s="5">
        <v>0</v>
      </c>
      <c r="L55" s="5">
        <v>7662</v>
      </c>
      <c r="M55" s="5">
        <v>0</v>
      </c>
      <c r="N55" s="5">
        <v>0</v>
      </c>
      <c r="O55" s="5">
        <v>0</v>
      </c>
      <c r="P55" s="5">
        <f t="shared" si="15"/>
        <v>19210</v>
      </c>
    </row>
    <row r="56" spans="1:18" x14ac:dyDescent="0.2">
      <c r="B56" s="8"/>
      <c r="C56" s="50" t="s">
        <v>162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7000</v>
      </c>
      <c r="N56" s="2">
        <v>0</v>
      </c>
      <c r="O56" s="2">
        <v>0</v>
      </c>
      <c r="P56" s="5">
        <f t="shared" si="15"/>
        <v>7000</v>
      </c>
    </row>
    <row r="57" spans="1:18" x14ac:dyDescent="0.2">
      <c r="B57" s="7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8" ht="15" x14ac:dyDescent="0.25">
      <c r="A58" s="1"/>
      <c r="B58" s="10" t="s">
        <v>83</v>
      </c>
      <c r="D58" s="11">
        <f>SUM(D60:D61)</f>
        <v>240</v>
      </c>
      <c r="E58" s="11">
        <f t="shared" ref="E58:P58" si="16">SUM(E60:E61)</f>
        <v>344</v>
      </c>
      <c r="F58" s="11">
        <f t="shared" si="16"/>
        <v>225</v>
      </c>
      <c r="G58" s="11">
        <f t="shared" si="16"/>
        <v>340</v>
      </c>
      <c r="H58" s="11">
        <f t="shared" si="16"/>
        <v>176</v>
      </c>
      <c r="I58" s="11">
        <f t="shared" si="16"/>
        <v>351</v>
      </c>
      <c r="J58" s="11">
        <f t="shared" si="16"/>
        <v>6595</v>
      </c>
      <c r="K58" s="11">
        <f t="shared" si="16"/>
        <v>3038</v>
      </c>
      <c r="L58" s="11">
        <f t="shared" si="16"/>
        <v>10906</v>
      </c>
      <c r="M58" s="11">
        <f t="shared" si="16"/>
        <v>15383</v>
      </c>
      <c r="N58" s="11">
        <f t="shared" si="16"/>
        <v>427</v>
      </c>
      <c r="O58" s="11">
        <f t="shared" si="16"/>
        <v>300</v>
      </c>
      <c r="P58" s="11">
        <f t="shared" si="16"/>
        <v>38325</v>
      </c>
      <c r="Q58" s="5"/>
    </row>
    <row r="59" spans="1:18" ht="6.75" customHeight="1" x14ac:dyDescent="0.25">
      <c r="A59" s="1"/>
      <c r="B59" s="7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65"/>
    </row>
    <row r="60" spans="1:18" x14ac:dyDescent="0.2">
      <c r="C60" s="7" t="s">
        <v>15</v>
      </c>
      <c r="D60" s="2">
        <v>181</v>
      </c>
      <c r="E60" s="2">
        <v>181</v>
      </c>
      <c r="F60" s="2">
        <v>166</v>
      </c>
      <c r="G60" s="2">
        <v>213</v>
      </c>
      <c r="H60" s="2">
        <v>95</v>
      </c>
      <c r="I60" s="2">
        <v>223</v>
      </c>
      <c r="J60" s="2">
        <v>218</v>
      </c>
      <c r="K60" s="2">
        <v>451</v>
      </c>
      <c r="L60" s="2">
        <v>474</v>
      </c>
      <c r="M60" s="2">
        <v>473</v>
      </c>
      <c r="N60" s="2">
        <v>408</v>
      </c>
      <c r="O60" s="2">
        <v>255</v>
      </c>
      <c r="P60" s="65">
        <f>SUM(D60:O60)</f>
        <v>3338</v>
      </c>
    </row>
    <row r="61" spans="1:18" x14ac:dyDescent="0.2">
      <c r="C61" s="7" t="s">
        <v>39</v>
      </c>
      <c r="D61" s="2">
        <v>59</v>
      </c>
      <c r="E61" s="2">
        <v>163</v>
      </c>
      <c r="F61" s="2">
        <v>59</v>
      </c>
      <c r="G61" s="2">
        <v>127</v>
      </c>
      <c r="H61" s="2">
        <v>81</v>
      </c>
      <c r="I61" s="2">
        <v>128</v>
      </c>
      <c r="J61" s="65">
        <v>6377</v>
      </c>
      <c r="K61" s="65">
        <v>2587</v>
      </c>
      <c r="L61" s="65">
        <v>10432</v>
      </c>
      <c r="M61" s="65">
        <v>14910</v>
      </c>
      <c r="N61" s="2">
        <v>19</v>
      </c>
      <c r="O61" s="2">
        <v>45</v>
      </c>
      <c r="P61" s="65">
        <f>SUM(D61:O61)</f>
        <v>34987</v>
      </c>
    </row>
    <row r="63" spans="1:18" ht="15" x14ac:dyDescent="0.25">
      <c r="A63" s="1" t="s">
        <v>84</v>
      </c>
      <c r="D63" s="64">
        <v>0</v>
      </c>
      <c r="E63" s="64">
        <v>0</v>
      </c>
      <c r="F63" s="11">
        <v>12552</v>
      </c>
      <c r="G63" s="64">
        <v>0</v>
      </c>
      <c r="H63" s="64">
        <v>0</v>
      </c>
      <c r="I63" s="64">
        <v>0</v>
      </c>
      <c r="J63" s="64">
        <v>1221</v>
      </c>
      <c r="K63" s="64">
        <v>643</v>
      </c>
      <c r="L63" s="64">
        <v>0</v>
      </c>
      <c r="M63" s="64">
        <v>820</v>
      </c>
      <c r="N63" s="64">
        <v>313</v>
      </c>
      <c r="O63" s="64">
        <v>0</v>
      </c>
      <c r="P63" s="11">
        <f>SUM(D63:O63)</f>
        <v>15549</v>
      </c>
      <c r="Q63" s="66"/>
    </row>
    <row r="64" spans="1:18" ht="15" x14ac:dyDescent="0.25">
      <c r="A64" s="1"/>
    </row>
    <row r="65" spans="1:11" ht="15" x14ac:dyDescent="0.25">
      <c r="A65" s="1"/>
      <c r="C65" s="8"/>
      <c r="D65" s="8"/>
      <c r="E65" s="8"/>
      <c r="F65" s="8"/>
      <c r="G65" s="8"/>
      <c r="H65" s="8"/>
      <c r="I65" s="11"/>
      <c r="J65" s="11"/>
      <c r="K65" s="11"/>
    </row>
    <row r="66" spans="1:11" x14ac:dyDescent="0.2">
      <c r="A66" s="14" t="s">
        <v>18</v>
      </c>
      <c r="B66" s="14"/>
      <c r="C66" s="14"/>
      <c r="D66" s="14"/>
      <c r="E66" s="14"/>
      <c r="F66" s="14"/>
      <c r="G66" s="14"/>
      <c r="H66" s="14"/>
      <c r="I66" s="59"/>
      <c r="J66" s="59"/>
      <c r="K66" s="59"/>
    </row>
    <row r="67" spans="1:11" x14ac:dyDescent="0.2">
      <c r="A67" s="14"/>
      <c r="B67" s="14"/>
      <c r="C67" s="14"/>
      <c r="D67" s="14"/>
      <c r="E67" s="14"/>
      <c r="F67" s="14"/>
      <c r="G67" s="14"/>
      <c r="H67" s="14"/>
      <c r="I67" s="59"/>
      <c r="J67" s="59"/>
      <c r="K67" s="59"/>
    </row>
    <row r="68" spans="1:11" x14ac:dyDescent="0.2">
      <c r="A68" s="14" t="s">
        <v>32</v>
      </c>
      <c r="B68" s="14"/>
      <c r="C68" s="14"/>
      <c r="D68" s="14"/>
      <c r="E68" s="14"/>
      <c r="F68" s="14"/>
      <c r="G68" s="14"/>
      <c r="H68" s="14"/>
      <c r="I68" s="5"/>
      <c r="J68" s="5"/>
      <c r="K68" s="5"/>
    </row>
    <row r="69" spans="1:11" x14ac:dyDescent="0.2">
      <c r="A69" s="14"/>
      <c r="B69" s="14"/>
      <c r="C69" s="14"/>
      <c r="D69" s="14"/>
      <c r="E69" s="14"/>
      <c r="F69" s="14"/>
      <c r="G69" s="14"/>
      <c r="H69" s="14"/>
      <c r="I69" s="5"/>
      <c r="J69" s="5"/>
      <c r="K69" s="5"/>
    </row>
    <row r="70" spans="1:11" x14ac:dyDescent="0.2">
      <c r="A70" s="14"/>
      <c r="B70" s="14"/>
      <c r="C70" s="14"/>
      <c r="D70" s="14"/>
      <c r="E70" s="14"/>
      <c r="F70" s="14"/>
      <c r="G70" s="14"/>
      <c r="H70" s="14"/>
      <c r="I70" s="5"/>
      <c r="J70" s="5"/>
      <c r="K70" s="5"/>
    </row>
    <row r="71" spans="1:11" x14ac:dyDescent="0.2">
      <c r="A71" s="14"/>
      <c r="B71" s="14"/>
      <c r="C71" s="14"/>
      <c r="D71" s="14"/>
      <c r="E71" s="14"/>
      <c r="F71" s="14"/>
      <c r="G71" s="14"/>
      <c r="H71" s="14"/>
      <c r="I71" s="5"/>
      <c r="J71" s="5"/>
      <c r="K71" s="5"/>
    </row>
    <row r="72" spans="1:11" x14ac:dyDescent="0.2">
      <c r="A72" s="14"/>
      <c r="B72" s="14"/>
      <c r="C72" s="14"/>
      <c r="D72" s="14"/>
      <c r="E72" s="14"/>
      <c r="F72" s="14"/>
      <c r="G72" s="14"/>
      <c r="H72" s="14"/>
      <c r="I72" s="5"/>
      <c r="J72" s="5"/>
      <c r="K72" s="5"/>
    </row>
    <row r="73" spans="1:11" x14ac:dyDescent="0.2">
      <c r="A73" s="14"/>
      <c r="B73" s="14"/>
      <c r="C73" s="14"/>
      <c r="D73" s="14"/>
      <c r="E73" s="14"/>
      <c r="F73" s="14"/>
      <c r="G73" s="14"/>
      <c r="H73" s="14"/>
      <c r="I73" s="5"/>
      <c r="J73" s="5"/>
      <c r="K73" s="5"/>
    </row>
    <row r="74" spans="1:11" x14ac:dyDescent="0.2">
      <c r="A74" s="14"/>
      <c r="B74" s="14"/>
      <c r="C74" s="14"/>
      <c r="D74" s="14"/>
      <c r="E74" s="14"/>
      <c r="F74" s="14"/>
      <c r="G74" s="14"/>
      <c r="H74" s="14"/>
      <c r="I74" s="5"/>
      <c r="J74" s="5"/>
      <c r="K74" s="5"/>
    </row>
    <row r="75" spans="1:11" x14ac:dyDescent="0.2">
      <c r="A75" s="14"/>
      <c r="B75" s="14"/>
      <c r="C75" s="14"/>
      <c r="D75" s="14"/>
      <c r="E75" s="14"/>
      <c r="F75" s="14"/>
      <c r="G75" s="14"/>
      <c r="H75" s="14"/>
      <c r="I75" s="5"/>
      <c r="J75" s="5"/>
      <c r="K75" s="5"/>
    </row>
    <row r="76" spans="1:11" ht="15" x14ac:dyDescent="0.25">
      <c r="A76" s="14"/>
      <c r="B76" s="14"/>
      <c r="C76" s="14"/>
      <c r="D76" s="14"/>
      <c r="E76" s="14"/>
      <c r="F76" s="14"/>
      <c r="G76" s="14"/>
      <c r="H76" s="14"/>
      <c r="I76" s="5"/>
      <c r="J76" s="5"/>
      <c r="K76" s="11"/>
    </row>
    <row r="77" spans="1:11" ht="15" x14ac:dyDescent="0.25">
      <c r="A77" s="14"/>
      <c r="B77" s="14"/>
      <c r="C77" s="14"/>
      <c r="D77" s="14"/>
      <c r="E77" s="14"/>
      <c r="F77" s="14"/>
      <c r="G77" s="14"/>
      <c r="H77" s="14"/>
      <c r="I77" s="5"/>
      <c r="J77" s="5"/>
      <c r="K77" s="11"/>
    </row>
    <row r="78" spans="1:11" ht="15" x14ac:dyDescent="0.25">
      <c r="A78" s="14"/>
      <c r="B78" s="14"/>
      <c r="C78" s="14"/>
      <c r="D78" s="14"/>
      <c r="E78" s="14"/>
      <c r="F78" s="14"/>
      <c r="G78" s="14"/>
      <c r="H78" s="14"/>
      <c r="I78" s="5"/>
      <c r="J78" s="5"/>
      <c r="K78" s="11"/>
    </row>
    <row r="79" spans="1:11" ht="15" x14ac:dyDescent="0.25">
      <c r="A79" s="14"/>
      <c r="B79" s="14"/>
      <c r="C79" s="14"/>
      <c r="D79" s="14"/>
      <c r="E79" s="14"/>
      <c r="F79" s="14"/>
      <c r="G79" s="14"/>
      <c r="H79" s="14"/>
      <c r="I79" s="5"/>
      <c r="J79" s="5"/>
      <c r="K79" s="11"/>
    </row>
    <row r="80" spans="1:11" ht="15" x14ac:dyDescent="0.25">
      <c r="A80" s="14"/>
      <c r="B80" s="14"/>
      <c r="C80" s="14"/>
      <c r="D80" s="14"/>
      <c r="E80" s="14"/>
      <c r="F80" s="14"/>
      <c r="G80" s="14"/>
      <c r="H80" s="14"/>
      <c r="I80" s="5"/>
      <c r="J80" s="5"/>
      <c r="K80" s="11"/>
    </row>
    <row r="81" spans="1:16" ht="15" x14ac:dyDescent="0.25">
      <c r="A81" s="14"/>
      <c r="B81" s="14"/>
      <c r="C81" s="14"/>
      <c r="D81" s="14"/>
      <c r="E81" s="14"/>
      <c r="F81" s="14"/>
      <c r="G81" s="14"/>
      <c r="H81" s="14"/>
      <c r="I81" s="5"/>
      <c r="J81" s="5"/>
      <c r="K81" s="11"/>
    </row>
    <row r="82" spans="1:16" ht="15" x14ac:dyDescent="0.25">
      <c r="A82" s="14"/>
      <c r="B82" s="14"/>
      <c r="C82" s="14"/>
      <c r="D82" s="14"/>
      <c r="E82" s="14"/>
      <c r="F82" s="14"/>
      <c r="G82" s="14"/>
      <c r="H82" s="14"/>
      <c r="I82" s="5"/>
      <c r="J82" s="5"/>
      <c r="K82" s="11"/>
    </row>
    <row r="83" spans="1:16" ht="15" x14ac:dyDescent="0.25">
      <c r="A83" s="14"/>
      <c r="B83" s="14"/>
      <c r="C83" s="14"/>
      <c r="D83" s="14"/>
      <c r="E83" s="14"/>
      <c r="F83" s="14"/>
      <c r="G83" s="14"/>
      <c r="H83" s="14"/>
      <c r="I83" s="5"/>
      <c r="J83" s="5"/>
      <c r="K83" s="11"/>
    </row>
    <row r="84" spans="1:16" ht="15" x14ac:dyDescent="0.25">
      <c r="A84" s="14"/>
      <c r="B84" s="14"/>
      <c r="C84" s="14"/>
      <c r="D84" s="14"/>
      <c r="E84" s="14"/>
      <c r="F84" s="14"/>
      <c r="G84" s="14"/>
      <c r="H84" s="14"/>
      <c r="I84" s="5"/>
      <c r="J84" s="5"/>
      <c r="K84" s="11"/>
    </row>
    <row r="85" spans="1:16" ht="15" x14ac:dyDescent="0.25">
      <c r="A85" s="14"/>
      <c r="B85" s="14"/>
      <c r="C85" s="14"/>
      <c r="D85" s="14"/>
      <c r="E85" s="14"/>
      <c r="F85" s="14"/>
      <c r="G85" s="14"/>
      <c r="H85" s="14"/>
      <c r="I85" s="5"/>
      <c r="J85" s="5"/>
      <c r="K85" s="11"/>
    </row>
    <row r="86" spans="1:16" ht="15" x14ac:dyDescent="0.25">
      <c r="A86" s="14"/>
      <c r="B86" s="14"/>
      <c r="C86" s="14"/>
      <c r="D86" s="14"/>
      <c r="E86" s="14"/>
      <c r="F86" s="14"/>
      <c r="G86" s="14"/>
      <c r="H86" s="14"/>
      <c r="I86" s="5"/>
      <c r="J86" s="5"/>
      <c r="K86" s="11"/>
    </row>
    <row r="87" spans="1:16" ht="15" x14ac:dyDescent="0.25">
      <c r="A87" s="14"/>
      <c r="B87" s="14"/>
      <c r="C87" s="14"/>
      <c r="D87" s="14"/>
      <c r="E87" s="14"/>
      <c r="F87" s="14"/>
      <c r="G87" s="14"/>
      <c r="H87" s="14"/>
      <c r="I87" s="5"/>
      <c r="J87" s="5"/>
      <c r="K87" s="11"/>
    </row>
    <row r="88" spans="1:16" ht="15" x14ac:dyDescent="0.25">
      <c r="A88" s="14"/>
      <c r="B88" s="14"/>
      <c r="C88" s="14"/>
      <c r="D88" s="14"/>
      <c r="E88" s="14"/>
      <c r="F88" s="14"/>
      <c r="G88" s="14"/>
      <c r="H88" s="14"/>
      <c r="I88" s="5"/>
      <c r="J88" s="5"/>
      <c r="K88" s="11"/>
    </row>
    <row r="89" spans="1:16" ht="15" x14ac:dyDescent="0.25">
      <c r="A89" s="1"/>
      <c r="C89" s="8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spans="1:16" x14ac:dyDescent="0.2">
      <c r="D90" s="58"/>
      <c r="E90" s="58"/>
      <c r="F90" s="58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1:16" x14ac:dyDescent="0.2">
      <c r="B91" s="8"/>
      <c r="C91" s="7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9"/>
    </row>
    <row r="92" spans="1:16" x14ac:dyDescent="0.2">
      <c r="B92" s="8"/>
      <c r="C92" s="7"/>
      <c r="D92" s="5"/>
      <c r="E92" s="5"/>
      <c r="F92" s="5"/>
      <c r="G92" s="5"/>
      <c r="H92" s="5"/>
      <c r="I92" s="5"/>
      <c r="J92" s="5"/>
      <c r="K92" s="5"/>
      <c r="L92" s="5"/>
      <c r="M92" s="9"/>
      <c r="N92" s="9"/>
      <c r="O92" s="9"/>
      <c r="P92" s="5"/>
    </row>
    <row r="93" spans="1:16" ht="15" x14ac:dyDescent="0.25">
      <c r="B93" s="8"/>
      <c r="C93" s="7"/>
      <c r="D93" s="5"/>
      <c r="E93" s="5"/>
      <c r="F93" s="5"/>
      <c r="G93" s="5"/>
      <c r="H93" s="5"/>
      <c r="I93" s="5"/>
      <c r="J93" s="5"/>
      <c r="K93" s="5"/>
      <c r="L93" s="5"/>
      <c r="M93" s="9"/>
      <c r="N93" s="9"/>
      <c r="O93" s="11"/>
      <c r="P93" s="5"/>
    </row>
    <row r="94" spans="1:16" ht="15" x14ac:dyDescent="0.25">
      <c r="A94" s="14"/>
      <c r="B94" s="14"/>
      <c r="C94" s="14"/>
      <c r="D94" s="14"/>
      <c r="E94" s="14"/>
      <c r="F94" s="14"/>
      <c r="G94" s="14"/>
      <c r="H94" s="14"/>
      <c r="I94" s="5"/>
      <c r="J94" s="5"/>
      <c r="K94" s="11"/>
    </row>
    <row r="95" spans="1:16" ht="15" x14ac:dyDescent="0.25">
      <c r="A95" s="14"/>
      <c r="B95" s="14"/>
      <c r="C95" s="14"/>
      <c r="D95" s="14"/>
      <c r="E95" s="14"/>
      <c r="F95" s="14"/>
      <c r="G95" s="14"/>
      <c r="H95" s="14"/>
      <c r="I95" s="5"/>
      <c r="J95" s="5"/>
      <c r="K95" s="11"/>
    </row>
    <row r="96" spans="1:16" ht="15" x14ac:dyDescent="0.25">
      <c r="A96" s="14"/>
      <c r="B96" s="14"/>
      <c r="C96" s="14"/>
      <c r="D96" s="14"/>
      <c r="E96" s="14"/>
      <c r="F96" s="14"/>
      <c r="G96" s="14"/>
      <c r="H96" s="14"/>
      <c r="I96" s="5"/>
      <c r="J96" s="5"/>
      <c r="K96" s="11"/>
    </row>
    <row r="97" spans="1:11" ht="15" x14ac:dyDescent="0.25">
      <c r="A97" s="52"/>
      <c r="C97" s="8"/>
      <c r="D97" s="8"/>
      <c r="E97" s="8"/>
      <c r="F97" s="8"/>
      <c r="G97" s="8"/>
      <c r="H97" s="8"/>
      <c r="I97" s="11"/>
      <c r="J97" s="11"/>
      <c r="K97" s="11"/>
    </row>
    <row r="98" spans="1:11" ht="15" x14ac:dyDescent="0.25">
      <c r="A98" s="1"/>
      <c r="B98" s="1"/>
      <c r="C98" s="53"/>
      <c r="D98" s="53"/>
      <c r="E98" s="53"/>
      <c r="F98" s="53"/>
      <c r="G98" s="53"/>
      <c r="H98" s="53"/>
      <c r="I98" s="6"/>
      <c r="J98" s="6"/>
      <c r="K98" s="6"/>
    </row>
    <row r="99" spans="1:11" ht="15" x14ac:dyDescent="0.25">
      <c r="A99" s="1"/>
      <c r="B99" s="1"/>
      <c r="C99" s="53"/>
      <c r="D99" s="53"/>
      <c r="E99" s="53"/>
      <c r="F99" s="53"/>
      <c r="G99" s="53"/>
      <c r="H99" s="53"/>
      <c r="I99" s="6"/>
      <c r="J99" s="6"/>
      <c r="K99" s="6"/>
    </row>
    <row r="100" spans="1:11" x14ac:dyDescent="0.2">
      <c r="I100" s="49"/>
      <c r="J100" s="49"/>
      <c r="K100" s="49"/>
    </row>
    <row r="101" spans="1:11" x14ac:dyDescent="0.2">
      <c r="I101" s="49"/>
      <c r="J101" s="49"/>
      <c r="K101" s="49"/>
    </row>
    <row r="102" spans="1:11" ht="15" x14ac:dyDescent="0.25">
      <c r="A102" s="1"/>
      <c r="B102" s="1"/>
      <c r="C102" s="1"/>
      <c r="D102" s="1"/>
      <c r="E102" s="1"/>
      <c r="F102" s="1"/>
      <c r="G102" s="1"/>
      <c r="H102" s="1"/>
      <c r="I102" s="6"/>
      <c r="J102" s="6"/>
      <c r="K102" s="6"/>
    </row>
    <row r="103" spans="1:11" x14ac:dyDescent="0.2">
      <c r="I103" s="49"/>
      <c r="J103" s="49"/>
      <c r="K103" s="49"/>
    </row>
    <row r="104" spans="1:11" x14ac:dyDescent="0.2">
      <c r="I104" s="49"/>
      <c r="J104" s="49"/>
      <c r="K104" s="49"/>
    </row>
    <row r="105" spans="1:11" x14ac:dyDescent="0.2">
      <c r="I105" s="49"/>
      <c r="J105" s="49"/>
      <c r="K105" s="49"/>
    </row>
    <row r="106" spans="1:11" x14ac:dyDescent="0.2">
      <c r="I106" s="49"/>
      <c r="J106" s="49"/>
      <c r="K106" s="49"/>
    </row>
    <row r="107" spans="1:11" x14ac:dyDescent="0.2">
      <c r="I107" s="49"/>
      <c r="J107" s="49"/>
      <c r="K107" s="49"/>
    </row>
    <row r="108" spans="1:11" x14ac:dyDescent="0.2">
      <c r="C108" s="8"/>
      <c r="D108" s="8"/>
      <c r="E108" s="8"/>
      <c r="F108" s="8"/>
      <c r="G108" s="8"/>
      <c r="H108" s="8"/>
      <c r="I108" s="49"/>
      <c r="J108" s="49"/>
      <c r="K108" s="49"/>
    </row>
    <row r="109" spans="1:11" x14ac:dyDescent="0.2">
      <c r="I109" s="5"/>
      <c r="J109" s="5"/>
      <c r="K109" s="5"/>
    </row>
    <row r="110" spans="1:11" x14ac:dyDescent="0.2">
      <c r="A110" s="14"/>
      <c r="B110" s="14"/>
      <c r="C110" s="14"/>
      <c r="D110" s="14"/>
      <c r="E110" s="14"/>
      <c r="F110" s="14"/>
      <c r="G110" s="14"/>
      <c r="H110" s="14"/>
      <c r="I110" s="59"/>
      <c r="J110" s="59"/>
      <c r="K110" s="59"/>
    </row>
    <row r="111" spans="1:11" x14ac:dyDescent="0.2">
      <c r="A111" s="14"/>
      <c r="B111" s="14"/>
      <c r="C111" s="14"/>
      <c r="D111" s="14"/>
      <c r="E111" s="14"/>
      <c r="F111" s="14"/>
      <c r="G111" s="14"/>
      <c r="H111" s="14"/>
      <c r="I111" s="59"/>
      <c r="J111" s="59"/>
      <c r="K111" s="59"/>
    </row>
    <row r="112" spans="1:11" x14ac:dyDescent="0.2">
      <c r="A112" s="14"/>
      <c r="B112" s="14"/>
      <c r="C112" s="14"/>
      <c r="D112" s="14"/>
      <c r="E112" s="14"/>
      <c r="F112" s="14"/>
      <c r="G112" s="14"/>
      <c r="H112" s="14"/>
      <c r="I112" s="59"/>
      <c r="J112" s="59"/>
      <c r="K112" s="59"/>
    </row>
    <row r="113" spans="1:11" x14ac:dyDescent="0.2">
      <c r="A113" s="14"/>
      <c r="B113" s="14"/>
      <c r="C113" s="14"/>
      <c r="D113" s="14"/>
      <c r="E113" s="14"/>
      <c r="F113" s="14"/>
      <c r="G113" s="14"/>
      <c r="H113" s="14"/>
      <c r="I113" s="59"/>
      <c r="J113" s="59"/>
      <c r="K113" s="59"/>
    </row>
    <row r="114" spans="1:11" x14ac:dyDescent="0.2">
      <c r="A114" s="14"/>
      <c r="B114" s="14"/>
      <c r="C114" s="14"/>
      <c r="D114" s="14"/>
      <c r="E114" s="14"/>
      <c r="F114" s="14"/>
      <c r="G114" s="14"/>
      <c r="H114" s="14"/>
      <c r="I114" s="59"/>
      <c r="J114" s="59"/>
      <c r="K114" s="59"/>
    </row>
    <row r="115" spans="1:11" x14ac:dyDescent="0.2">
      <c r="A115" s="14"/>
      <c r="B115" s="14"/>
      <c r="C115" s="14"/>
      <c r="D115" s="14"/>
      <c r="E115" s="14"/>
      <c r="F115" s="14"/>
      <c r="G115" s="14"/>
      <c r="H115" s="14"/>
      <c r="I115" s="59"/>
      <c r="J115" s="59"/>
      <c r="K115" s="59"/>
    </row>
    <row r="116" spans="1:11" x14ac:dyDescent="0.2">
      <c r="A116" s="14"/>
      <c r="B116" s="14"/>
      <c r="C116" s="14"/>
      <c r="D116" s="14"/>
      <c r="E116" s="14"/>
      <c r="F116" s="14"/>
      <c r="G116" s="14"/>
      <c r="H116" s="14"/>
      <c r="I116" s="59"/>
      <c r="J116" s="59"/>
      <c r="K116" s="59"/>
    </row>
    <row r="117" spans="1:11" x14ac:dyDescent="0.2">
      <c r="A117" s="14"/>
      <c r="B117" s="14"/>
      <c r="C117" s="14"/>
      <c r="D117" s="14"/>
      <c r="E117" s="14"/>
      <c r="F117" s="14"/>
      <c r="G117" s="14"/>
      <c r="H117" s="14"/>
      <c r="I117" s="5"/>
      <c r="J117" s="5"/>
      <c r="K117" s="5"/>
    </row>
    <row r="118" spans="1:11" x14ac:dyDescent="0.2">
      <c r="A118" s="14"/>
      <c r="B118" s="14"/>
      <c r="C118" s="14"/>
      <c r="D118" s="14"/>
      <c r="E118" s="14"/>
      <c r="F118" s="14"/>
      <c r="G118" s="14"/>
      <c r="H118" s="14"/>
      <c r="I118" s="5"/>
      <c r="J118" s="5"/>
      <c r="K118" s="5"/>
    </row>
    <row r="119" spans="1:11" x14ac:dyDescent="0.2">
      <c r="I119" s="5"/>
      <c r="J119" s="5"/>
      <c r="K119" s="5"/>
    </row>
    <row r="120" spans="1:11" x14ac:dyDescent="0.2">
      <c r="I120" s="5"/>
      <c r="J120" s="5"/>
    </row>
    <row r="121" spans="1:11" x14ac:dyDescent="0.2">
      <c r="I121" s="5"/>
      <c r="J121" s="5"/>
    </row>
    <row r="122" spans="1:11" x14ac:dyDescent="0.2">
      <c r="I122" s="5"/>
      <c r="J122" s="5"/>
    </row>
    <row r="123" spans="1:11" x14ac:dyDescent="0.2">
      <c r="I123" s="5"/>
      <c r="J123" s="5"/>
    </row>
    <row r="124" spans="1:11" x14ac:dyDescent="0.2">
      <c r="I124" s="5"/>
      <c r="J124" s="5"/>
    </row>
    <row r="125" spans="1:11" x14ac:dyDescent="0.2">
      <c r="I125" s="5"/>
      <c r="J125" s="5"/>
    </row>
    <row r="126" spans="1:11" x14ac:dyDescent="0.2">
      <c r="I126" s="5"/>
      <c r="J126" s="5"/>
    </row>
  </sheetData>
  <mergeCells count="1">
    <mergeCell ref="A5:C5"/>
  </mergeCells>
  <phoneticPr fontId="0" type="noConversion"/>
  <printOptions horizontalCentered="1"/>
  <pageMargins left="0" right="0" top="0.86614173228346458" bottom="0" header="0.39370078740157483" footer="0.51181102362204722"/>
  <pageSetup paperSize="9" scale="60" fitToHeight="0" orientation="portrait" r:id="rId1"/>
  <headerFooter alignWithMargins="0">
    <oddHeader>&amp;CBUREAU OF THE TREASURY
Statistical Data Analysis Division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Q133"/>
  <sheetViews>
    <sheetView zoomScaleNormal="100" zoomScaleSheetLayoutView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P72" sqref="P72"/>
    </sheetView>
  </sheetViews>
  <sheetFormatPr defaultColWidth="13.85546875" defaultRowHeight="14.25" x14ac:dyDescent="0.2"/>
  <cols>
    <col min="1" max="1" width="0.85546875" style="2" customWidth="1"/>
    <col min="2" max="2" width="0.7109375" style="2" customWidth="1"/>
    <col min="3" max="3" width="33.7109375" style="2" customWidth="1"/>
    <col min="4" max="15" width="11" style="2" customWidth="1"/>
    <col min="16" max="16" width="11.42578125" style="2" bestFit="1" customWidth="1"/>
    <col min="17" max="16384" width="13.85546875" style="2"/>
  </cols>
  <sheetData>
    <row r="1" spans="1:17" ht="15" x14ac:dyDescent="0.25">
      <c r="A1" s="1" t="s">
        <v>93</v>
      </c>
      <c r="I1" s="5"/>
      <c r="J1" s="5"/>
    </row>
    <row r="2" spans="1:17" ht="15" x14ac:dyDescent="0.25">
      <c r="A2" s="1" t="s">
        <v>163</v>
      </c>
      <c r="I2" s="5"/>
      <c r="J2" s="5"/>
    </row>
    <row r="3" spans="1:17" x14ac:dyDescent="0.2">
      <c r="A3" s="2" t="s">
        <v>6</v>
      </c>
      <c r="I3" s="5"/>
      <c r="J3" s="5"/>
    </row>
    <row r="4" spans="1:17" x14ac:dyDescent="0.2">
      <c r="I4" s="5"/>
      <c r="J4" s="5"/>
    </row>
    <row r="5" spans="1:17" ht="20.25" customHeight="1" thickBot="1" x14ac:dyDescent="0.25">
      <c r="A5" s="102" t="s">
        <v>119</v>
      </c>
      <c r="B5" s="103"/>
      <c r="C5" s="104"/>
      <c r="D5" s="62" t="s">
        <v>25</v>
      </c>
      <c r="E5" s="45" t="s">
        <v>26</v>
      </c>
      <c r="F5" s="45" t="s">
        <v>27</v>
      </c>
      <c r="G5" s="45" t="s">
        <v>82</v>
      </c>
      <c r="H5" s="45" t="s">
        <v>0</v>
      </c>
      <c r="I5" s="45" t="s">
        <v>96</v>
      </c>
      <c r="J5" s="45" t="s">
        <v>97</v>
      </c>
      <c r="K5" s="45" t="s">
        <v>94</v>
      </c>
      <c r="L5" s="45" t="s">
        <v>28</v>
      </c>
      <c r="M5" s="45" t="s">
        <v>29</v>
      </c>
      <c r="N5" s="45" t="s">
        <v>30</v>
      </c>
      <c r="O5" s="45" t="s">
        <v>31</v>
      </c>
      <c r="P5" s="46" t="s">
        <v>38</v>
      </c>
    </row>
    <row r="6" spans="1:17" s="14" customFormat="1" ht="15" thickTop="1" x14ac:dyDescent="0.2">
      <c r="A6" s="2"/>
      <c r="B6" s="2"/>
      <c r="C6" s="2"/>
      <c r="D6" s="5"/>
      <c r="E6" s="5"/>
      <c r="F6" s="5"/>
      <c r="G6" s="5"/>
      <c r="H6" s="5"/>
      <c r="I6" s="5"/>
      <c r="J6" s="5"/>
      <c r="K6" s="2"/>
      <c r="L6" s="5"/>
      <c r="M6" s="5"/>
      <c r="N6" s="5"/>
      <c r="O6" s="5"/>
      <c r="P6" s="5"/>
    </row>
    <row r="7" spans="1:17" s="14" customFormat="1" ht="15" x14ac:dyDescent="0.25">
      <c r="A7" s="1" t="s">
        <v>92</v>
      </c>
      <c r="B7" s="2"/>
      <c r="C7" s="8"/>
      <c r="D7" s="11">
        <f>D9+D71</f>
        <v>122150</v>
      </c>
      <c r="E7" s="11">
        <f t="shared" ref="E7:P7" si="0">E9+E71</f>
        <v>56742</v>
      </c>
      <c r="F7" s="11">
        <f t="shared" si="0"/>
        <v>114416</v>
      </c>
      <c r="G7" s="11">
        <f t="shared" si="0"/>
        <v>142969</v>
      </c>
      <c r="H7" s="11">
        <f t="shared" si="0"/>
        <v>106493</v>
      </c>
      <c r="I7" s="11">
        <f t="shared" si="0"/>
        <v>82961</v>
      </c>
      <c r="J7" s="11">
        <f t="shared" si="0"/>
        <v>209482</v>
      </c>
      <c r="K7" s="11">
        <f t="shared" si="0"/>
        <v>67951</v>
      </c>
      <c r="L7" s="11">
        <f t="shared" si="0"/>
        <v>85374</v>
      </c>
      <c r="M7" s="11">
        <f t="shared" si="0"/>
        <v>158453</v>
      </c>
      <c r="N7" s="11">
        <f t="shared" si="0"/>
        <v>84047</v>
      </c>
      <c r="O7" s="11">
        <f t="shared" si="0"/>
        <v>101458</v>
      </c>
      <c r="P7" s="11">
        <f t="shared" si="0"/>
        <v>1332496</v>
      </c>
      <c r="Q7" s="59"/>
    </row>
    <row r="8" spans="1:17" s="14" customFormat="1" x14ac:dyDescent="0.2">
      <c r="A8" s="2"/>
      <c r="B8" s="2"/>
      <c r="C8" s="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7" ht="15" x14ac:dyDescent="0.25">
      <c r="A9" s="1" t="s">
        <v>53</v>
      </c>
      <c r="D9" s="6">
        <f>D12+D21+D57+D66</f>
        <v>122150</v>
      </c>
      <c r="E9" s="6">
        <f t="shared" ref="E9:P9" si="1">E12+E21+E57+E66</f>
        <v>56742</v>
      </c>
      <c r="F9" s="6">
        <f t="shared" si="1"/>
        <v>114416</v>
      </c>
      <c r="G9" s="6">
        <f t="shared" si="1"/>
        <v>142969</v>
      </c>
      <c r="H9" s="6">
        <f t="shared" si="1"/>
        <v>106493</v>
      </c>
      <c r="I9" s="6">
        <f t="shared" si="1"/>
        <v>82961</v>
      </c>
      <c r="J9" s="6">
        <f t="shared" si="1"/>
        <v>209482</v>
      </c>
      <c r="K9" s="6">
        <f t="shared" si="1"/>
        <v>67951</v>
      </c>
      <c r="L9" s="6">
        <f t="shared" si="1"/>
        <v>85374</v>
      </c>
      <c r="M9" s="6">
        <f t="shared" si="1"/>
        <v>158453</v>
      </c>
      <c r="N9" s="6">
        <f t="shared" si="1"/>
        <v>82307</v>
      </c>
      <c r="O9" s="6">
        <f t="shared" si="1"/>
        <v>101458</v>
      </c>
      <c r="P9" s="6">
        <f t="shared" si="1"/>
        <v>1330756</v>
      </c>
    </row>
    <row r="10" spans="1:17" ht="15" x14ac:dyDescent="0.25">
      <c r="A10" s="1"/>
      <c r="C10" s="1" t="s">
        <v>91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7" x14ac:dyDescent="0.2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7" ht="15" x14ac:dyDescent="0.25">
      <c r="B12" s="1" t="s">
        <v>50</v>
      </c>
      <c r="D12" s="82">
        <f>SUM(D13:D19)</f>
        <v>95554</v>
      </c>
      <c r="E12" s="82">
        <f t="shared" ref="E12:P12" si="2">SUM(E13:E19)</f>
        <v>51873</v>
      </c>
      <c r="F12" s="82">
        <f t="shared" si="2"/>
        <v>102710</v>
      </c>
      <c r="G12" s="82">
        <f t="shared" si="2"/>
        <v>126125</v>
      </c>
      <c r="H12" s="82">
        <f t="shared" si="2"/>
        <v>64812</v>
      </c>
      <c r="I12" s="82">
        <f t="shared" si="2"/>
        <v>67204</v>
      </c>
      <c r="J12" s="82">
        <f t="shared" si="2"/>
        <v>119263</v>
      </c>
      <c r="K12" s="82">
        <f t="shared" si="2"/>
        <v>61698</v>
      </c>
      <c r="L12" s="82">
        <f t="shared" si="2"/>
        <v>54860</v>
      </c>
      <c r="M12" s="82">
        <f t="shared" si="2"/>
        <v>126826</v>
      </c>
      <c r="N12" s="82">
        <f t="shared" si="2"/>
        <v>64008</v>
      </c>
      <c r="O12" s="82">
        <f t="shared" si="2"/>
        <v>86034</v>
      </c>
      <c r="P12" s="82">
        <f t="shared" si="2"/>
        <v>1020967</v>
      </c>
      <c r="Q12" s="6"/>
    </row>
    <row r="13" spans="1:17" ht="15" x14ac:dyDescent="0.25">
      <c r="B13" s="1"/>
      <c r="C13" s="2" t="s">
        <v>99</v>
      </c>
      <c r="D13" s="67">
        <v>18595</v>
      </c>
      <c r="E13" s="67">
        <v>7861</v>
      </c>
      <c r="F13" s="67">
        <v>12640</v>
      </c>
      <c r="G13" s="67">
        <v>19740</v>
      </c>
      <c r="H13" s="67">
        <v>19000</v>
      </c>
      <c r="I13" s="67">
        <v>18502</v>
      </c>
      <c r="J13" s="67">
        <v>11409</v>
      </c>
      <c r="K13" s="67">
        <v>6570</v>
      </c>
      <c r="L13" s="67">
        <v>8298</v>
      </c>
      <c r="M13" s="67">
        <v>21911</v>
      </c>
      <c r="N13" s="68">
        <v>10749</v>
      </c>
      <c r="O13" s="68">
        <v>10720</v>
      </c>
      <c r="P13" s="68">
        <f>SUM(D13:O13)</f>
        <v>165995</v>
      </c>
      <c r="Q13" s="6"/>
    </row>
    <row r="14" spans="1:17" ht="15" x14ac:dyDescent="0.25">
      <c r="B14" s="1"/>
      <c r="C14" s="2" t="s">
        <v>71</v>
      </c>
      <c r="D14" s="69">
        <v>100</v>
      </c>
      <c r="E14" s="70">
        <v>0</v>
      </c>
      <c r="F14" s="70">
        <v>0</v>
      </c>
      <c r="G14" s="70">
        <v>0</v>
      </c>
      <c r="H14" s="67">
        <v>2000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3">
        <v>0</v>
      </c>
      <c r="O14" s="68">
        <v>11300</v>
      </c>
      <c r="P14" s="68">
        <f t="shared" ref="P14:P19" si="3">SUM(D14:O14)</f>
        <v>13400</v>
      </c>
    </row>
    <row r="15" spans="1:17" ht="15" x14ac:dyDescent="0.25">
      <c r="B15" s="1"/>
      <c r="C15" s="7" t="s">
        <v>100</v>
      </c>
      <c r="D15" s="69">
        <v>15615</v>
      </c>
      <c r="E15" s="67">
        <v>15868</v>
      </c>
      <c r="F15" s="67">
        <v>38112</v>
      </c>
      <c r="G15" s="67">
        <v>36062</v>
      </c>
      <c r="H15" s="67">
        <v>20280</v>
      </c>
      <c r="I15" s="67">
        <v>22210</v>
      </c>
      <c r="J15" s="67">
        <v>43870</v>
      </c>
      <c r="K15" s="67">
        <v>30612</v>
      </c>
      <c r="L15" s="67">
        <v>133</v>
      </c>
      <c r="M15" s="67">
        <v>40690</v>
      </c>
      <c r="N15" s="68">
        <v>28600</v>
      </c>
      <c r="O15" s="68">
        <v>35666</v>
      </c>
      <c r="P15" s="68">
        <f t="shared" si="3"/>
        <v>327718</v>
      </c>
    </row>
    <row r="16" spans="1:17" x14ac:dyDescent="0.2">
      <c r="B16" s="8"/>
      <c r="C16" s="7" t="s">
        <v>101</v>
      </c>
      <c r="D16" s="69">
        <v>30</v>
      </c>
      <c r="E16" s="67">
        <v>2</v>
      </c>
      <c r="F16" s="67">
        <v>310</v>
      </c>
      <c r="G16" s="67">
        <v>38</v>
      </c>
      <c r="H16" s="70">
        <v>0</v>
      </c>
      <c r="I16" s="70">
        <v>0</v>
      </c>
      <c r="J16" s="67">
        <v>38</v>
      </c>
      <c r="K16" s="67">
        <v>317</v>
      </c>
      <c r="L16" s="70">
        <v>0</v>
      </c>
      <c r="M16" s="67">
        <v>3</v>
      </c>
      <c r="N16" s="73">
        <v>0</v>
      </c>
      <c r="O16" s="68">
        <v>267</v>
      </c>
      <c r="P16" s="68">
        <f t="shared" si="3"/>
        <v>1005</v>
      </c>
      <c r="Q16" s="60"/>
    </row>
    <row r="17" spans="2:17" x14ac:dyDescent="0.2">
      <c r="B17" s="8"/>
      <c r="C17" s="7" t="s">
        <v>102</v>
      </c>
      <c r="D17" s="69">
        <v>6214</v>
      </c>
      <c r="E17" s="67">
        <v>8142</v>
      </c>
      <c r="F17" s="67">
        <v>7080</v>
      </c>
      <c r="G17" s="67">
        <v>15285</v>
      </c>
      <c r="H17" s="67">
        <v>3532</v>
      </c>
      <c r="I17" s="67">
        <v>6492</v>
      </c>
      <c r="J17" s="67">
        <v>8946</v>
      </c>
      <c r="K17" s="67">
        <v>4199</v>
      </c>
      <c r="L17" s="67">
        <v>1429</v>
      </c>
      <c r="M17" s="67">
        <v>9222</v>
      </c>
      <c r="N17" s="68">
        <v>4659</v>
      </c>
      <c r="O17" s="68">
        <v>7958</v>
      </c>
      <c r="P17" s="68">
        <f t="shared" si="3"/>
        <v>83158</v>
      </c>
    </row>
    <row r="18" spans="2:17" x14ac:dyDescent="0.2">
      <c r="B18" s="8"/>
      <c r="C18" s="7" t="s">
        <v>103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3">
        <v>0</v>
      </c>
      <c r="O18" s="68">
        <v>123</v>
      </c>
      <c r="P18" s="68">
        <f t="shared" si="3"/>
        <v>123</v>
      </c>
    </row>
    <row r="19" spans="2:17" s="7" customFormat="1" x14ac:dyDescent="0.2">
      <c r="C19" s="7" t="s">
        <v>104</v>
      </c>
      <c r="D19" s="74">
        <v>55000</v>
      </c>
      <c r="E19" s="74">
        <v>20000</v>
      </c>
      <c r="F19" s="74">
        <v>44568</v>
      </c>
      <c r="G19" s="74">
        <v>55000</v>
      </c>
      <c r="H19" s="67">
        <v>20000</v>
      </c>
      <c r="I19" s="67">
        <v>20000</v>
      </c>
      <c r="J19" s="67">
        <v>55000</v>
      </c>
      <c r="K19" s="67">
        <v>20000</v>
      </c>
      <c r="L19" s="67">
        <v>45000</v>
      </c>
      <c r="M19" s="67">
        <v>55000</v>
      </c>
      <c r="N19" s="68">
        <v>20000</v>
      </c>
      <c r="O19" s="68">
        <v>20000</v>
      </c>
      <c r="P19" s="68">
        <f t="shared" si="3"/>
        <v>429568</v>
      </c>
    </row>
    <row r="20" spans="2:17" s="7" customFormat="1" x14ac:dyDescent="0.2"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</row>
    <row r="21" spans="2:17" ht="15" x14ac:dyDescent="0.25">
      <c r="B21" s="1" t="s">
        <v>49</v>
      </c>
      <c r="D21" s="6">
        <f>D22+D27+D31+D36+D41+D46+D51</f>
        <v>20912</v>
      </c>
      <c r="E21" s="6">
        <f t="shared" ref="E21:P21" si="4">E22+E27+E31+E36+E41+E46+E51</f>
        <v>4400</v>
      </c>
      <c r="F21" s="6">
        <f t="shared" si="4"/>
        <v>11386</v>
      </c>
      <c r="G21" s="6">
        <f t="shared" si="4"/>
        <v>10967</v>
      </c>
      <c r="H21" s="6">
        <f t="shared" si="4"/>
        <v>33129</v>
      </c>
      <c r="I21" s="6">
        <f t="shared" si="4"/>
        <v>15519</v>
      </c>
      <c r="J21" s="6">
        <f t="shared" si="4"/>
        <v>15496</v>
      </c>
      <c r="K21" s="6">
        <f t="shared" si="4"/>
        <v>6044</v>
      </c>
      <c r="L21" s="6">
        <f t="shared" si="4"/>
        <v>9911</v>
      </c>
      <c r="M21" s="6">
        <f t="shared" si="4"/>
        <v>31411</v>
      </c>
      <c r="N21" s="6">
        <f t="shared" si="4"/>
        <v>18081</v>
      </c>
      <c r="O21" s="6">
        <f t="shared" si="4"/>
        <v>14781</v>
      </c>
      <c r="P21" s="6">
        <f t="shared" si="4"/>
        <v>192037</v>
      </c>
    </row>
    <row r="22" spans="2:17" s="64" customFormat="1" ht="15" x14ac:dyDescent="0.25">
      <c r="B22" s="81"/>
      <c r="C22" s="10" t="s">
        <v>8</v>
      </c>
      <c r="D22" s="11">
        <f>D23+D24+D25+D26</f>
        <v>8567</v>
      </c>
      <c r="E22" s="11">
        <f t="shared" ref="E22:P22" si="5">E23+E24+E25+E26</f>
        <v>0</v>
      </c>
      <c r="F22" s="11">
        <f t="shared" si="5"/>
        <v>2550</v>
      </c>
      <c r="G22" s="11">
        <f t="shared" si="5"/>
        <v>0</v>
      </c>
      <c r="H22" s="11">
        <f t="shared" si="5"/>
        <v>0</v>
      </c>
      <c r="I22" s="11">
        <f t="shared" si="5"/>
        <v>3211</v>
      </c>
      <c r="J22" s="11">
        <f t="shared" si="5"/>
        <v>4445</v>
      </c>
      <c r="K22" s="11">
        <f t="shared" si="5"/>
        <v>0</v>
      </c>
      <c r="L22" s="11">
        <f t="shared" si="5"/>
        <v>3011</v>
      </c>
      <c r="M22" s="11">
        <f t="shared" si="5"/>
        <v>5758</v>
      </c>
      <c r="N22" s="11">
        <f t="shared" si="5"/>
        <v>1901</v>
      </c>
      <c r="O22" s="11">
        <f t="shared" si="5"/>
        <v>6950</v>
      </c>
      <c r="P22" s="11">
        <f t="shared" si="5"/>
        <v>36393</v>
      </c>
      <c r="Q22" s="11"/>
    </row>
    <row r="23" spans="2:17" x14ac:dyDescent="0.2">
      <c r="B23" s="8"/>
      <c r="C23" s="7" t="s">
        <v>33</v>
      </c>
      <c r="D23" s="5">
        <v>3500</v>
      </c>
      <c r="E23" s="49">
        <v>0</v>
      </c>
      <c r="F23" s="5">
        <v>2550</v>
      </c>
      <c r="G23" s="5">
        <v>0</v>
      </c>
      <c r="H23" s="5">
        <v>0</v>
      </c>
      <c r="I23" s="5">
        <v>0</v>
      </c>
      <c r="J23" s="5">
        <v>3000</v>
      </c>
      <c r="K23" s="5">
        <v>0</v>
      </c>
      <c r="L23" s="5">
        <v>3000</v>
      </c>
      <c r="M23" s="5">
        <v>3000</v>
      </c>
      <c r="N23" s="5">
        <v>0</v>
      </c>
      <c r="O23" s="5">
        <v>2862</v>
      </c>
      <c r="P23" s="5">
        <f>SUM(D23:O23)</f>
        <v>17912</v>
      </c>
    </row>
    <row r="24" spans="2:17" x14ac:dyDescent="0.2">
      <c r="B24" s="8"/>
      <c r="C24" s="7" t="s">
        <v>34</v>
      </c>
      <c r="D24" s="5">
        <v>3660</v>
      </c>
      <c r="E24" s="49">
        <v>0</v>
      </c>
      <c r="F24" s="5">
        <v>0</v>
      </c>
      <c r="G24" s="5">
        <v>0</v>
      </c>
      <c r="H24" s="5">
        <v>0</v>
      </c>
      <c r="I24" s="5">
        <v>3211</v>
      </c>
      <c r="J24" s="5">
        <v>6</v>
      </c>
      <c r="K24" s="5">
        <v>0</v>
      </c>
      <c r="L24" s="5">
        <v>0</v>
      </c>
      <c r="M24" s="5">
        <v>879</v>
      </c>
      <c r="N24" s="5">
        <v>801</v>
      </c>
      <c r="O24" s="5">
        <v>3974</v>
      </c>
      <c r="P24" s="5">
        <f t="shared" ref="P24:P26" si="6">SUM(D24:O24)</f>
        <v>12531</v>
      </c>
    </row>
    <row r="25" spans="2:17" x14ac:dyDescent="0.2">
      <c r="B25" s="8"/>
      <c r="C25" s="7" t="s">
        <v>35</v>
      </c>
      <c r="D25" s="5">
        <v>1000</v>
      </c>
      <c r="E25" s="49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f t="shared" si="6"/>
        <v>1000</v>
      </c>
    </row>
    <row r="26" spans="2:17" x14ac:dyDescent="0.2">
      <c r="B26" s="8"/>
      <c r="C26" s="7" t="s">
        <v>36</v>
      </c>
      <c r="D26" s="5">
        <v>407</v>
      </c>
      <c r="E26" s="49">
        <v>0</v>
      </c>
      <c r="F26" s="5">
        <v>0</v>
      </c>
      <c r="G26" s="5">
        <v>0</v>
      </c>
      <c r="H26" s="5">
        <v>0</v>
      </c>
      <c r="I26" s="5">
        <v>0</v>
      </c>
      <c r="J26" s="5">
        <v>1439</v>
      </c>
      <c r="K26" s="5">
        <v>0</v>
      </c>
      <c r="L26" s="5">
        <v>11</v>
      </c>
      <c r="M26" s="5">
        <v>1879</v>
      </c>
      <c r="N26" s="5">
        <v>1100</v>
      </c>
      <c r="O26" s="5">
        <v>114</v>
      </c>
      <c r="P26" s="5">
        <f t="shared" si="6"/>
        <v>4950</v>
      </c>
    </row>
    <row r="27" spans="2:17" s="64" customFormat="1" ht="15" x14ac:dyDescent="0.25">
      <c r="B27" s="81"/>
      <c r="C27" s="10" t="s">
        <v>19</v>
      </c>
      <c r="D27" s="11">
        <f>D28+D29+D30</f>
        <v>4524</v>
      </c>
      <c r="E27" s="11">
        <f t="shared" ref="E27:P27" si="7">E28+E29+E30</f>
        <v>0</v>
      </c>
      <c r="F27" s="11">
        <f t="shared" si="7"/>
        <v>0</v>
      </c>
      <c r="G27" s="11">
        <f t="shared" si="7"/>
        <v>10751</v>
      </c>
      <c r="H27" s="11">
        <f t="shared" si="7"/>
        <v>4719</v>
      </c>
      <c r="I27" s="11">
        <f t="shared" si="7"/>
        <v>187</v>
      </c>
      <c r="J27" s="11">
        <f t="shared" si="7"/>
        <v>0</v>
      </c>
      <c r="K27" s="11">
        <f t="shared" si="7"/>
        <v>0</v>
      </c>
      <c r="L27" s="11">
        <f t="shared" si="7"/>
        <v>6900</v>
      </c>
      <c r="M27" s="11">
        <f t="shared" si="7"/>
        <v>7513</v>
      </c>
      <c r="N27" s="11">
        <f t="shared" si="7"/>
        <v>3000</v>
      </c>
      <c r="O27" s="11">
        <f t="shared" si="7"/>
        <v>0</v>
      </c>
      <c r="P27" s="11">
        <f t="shared" si="7"/>
        <v>37594</v>
      </c>
      <c r="Q27" s="11"/>
    </row>
    <row r="28" spans="2:17" x14ac:dyDescent="0.2">
      <c r="B28" s="8"/>
      <c r="C28" s="7" t="s">
        <v>33</v>
      </c>
      <c r="D28" s="5">
        <v>3500</v>
      </c>
      <c r="E28" s="5">
        <v>0</v>
      </c>
      <c r="F28" s="5">
        <v>0</v>
      </c>
      <c r="G28" s="5">
        <v>7000</v>
      </c>
      <c r="H28" s="5">
        <v>0</v>
      </c>
      <c r="I28" s="5">
        <v>0</v>
      </c>
      <c r="J28" s="5">
        <v>0</v>
      </c>
      <c r="K28" s="5">
        <v>0</v>
      </c>
      <c r="L28" s="5">
        <v>2500</v>
      </c>
      <c r="M28" s="5">
        <v>3000</v>
      </c>
      <c r="N28" s="5">
        <v>3000</v>
      </c>
      <c r="O28" s="5">
        <v>0</v>
      </c>
      <c r="P28" s="5">
        <f>SUM(D28:O28)</f>
        <v>19000</v>
      </c>
    </row>
    <row r="29" spans="2:17" x14ac:dyDescent="0.2">
      <c r="B29" s="8"/>
      <c r="C29" s="7" t="s">
        <v>34</v>
      </c>
      <c r="D29" s="5">
        <v>1021</v>
      </c>
      <c r="E29" s="5">
        <v>0</v>
      </c>
      <c r="F29" s="5">
        <v>0</v>
      </c>
      <c r="G29" s="5">
        <v>701</v>
      </c>
      <c r="H29" s="5">
        <v>4719</v>
      </c>
      <c r="I29" s="5">
        <v>187</v>
      </c>
      <c r="J29" s="5">
        <v>0</v>
      </c>
      <c r="K29" s="5">
        <v>0</v>
      </c>
      <c r="L29" s="5">
        <v>3804</v>
      </c>
      <c r="M29" s="5">
        <v>4490</v>
      </c>
      <c r="N29" s="5">
        <v>0</v>
      </c>
      <c r="O29" s="5">
        <v>0</v>
      </c>
      <c r="P29" s="5">
        <f t="shared" ref="P29:P35" si="8">SUM(D29:O29)</f>
        <v>14922</v>
      </c>
    </row>
    <row r="30" spans="2:17" x14ac:dyDescent="0.2">
      <c r="B30" s="8"/>
      <c r="C30" s="7" t="s">
        <v>36</v>
      </c>
      <c r="D30" s="5">
        <v>3</v>
      </c>
      <c r="E30" s="5">
        <v>0</v>
      </c>
      <c r="F30" s="5">
        <v>0</v>
      </c>
      <c r="G30" s="5">
        <v>3050</v>
      </c>
      <c r="H30" s="5">
        <v>0</v>
      </c>
      <c r="I30" s="5">
        <v>0</v>
      </c>
      <c r="J30" s="5">
        <v>0</v>
      </c>
      <c r="K30" s="5">
        <v>0</v>
      </c>
      <c r="L30" s="5">
        <v>596</v>
      </c>
      <c r="M30" s="5">
        <v>23</v>
      </c>
      <c r="N30" s="5">
        <v>0</v>
      </c>
      <c r="O30" s="5">
        <v>0</v>
      </c>
      <c r="P30" s="5">
        <f t="shared" si="8"/>
        <v>3672</v>
      </c>
    </row>
    <row r="31" spans="2:17" s="64" customFormat="1" ht="15" x14ac:dyDescent="0.25">
      <c r="B31" s="81"/>
      <c r="C31" s="10" t="s">
        <v>20</v>
      </c>
      <c r="D31" s="11">
        <f>D32+D33+D34+D35</f>
        <v>2793</v>
      </c>
      <c r="E31" s="11">
        <f t="shared" ref="E31:P31" si="9">E32+E33+E34+E35</f>
        <v>0</v>
      </c>
      <c r="F31" s="11">
        <f t="shared" si="9"/>
        <v>0</v>
      </c>
      <c r="G31" s="11">
        <f t="shared" si="9"/>
        <v>0</v>
      </c>
      <c r="H31" s="11">
        <f t="shared" si="9"/>
        <v>5826</v>
      </c>
      <c r="I31" s="11">
        <f t="shared" si="9"/>
        <v>2566</v>
      </c>
      <c r="J31" s="11">
        <f t="shared" si="9"/>
        <v>6093</v>
      </c>
      <c r="K31" s="11">
        <f t="shared" si="9"/>
        <v>5937</v>
      </c>
      <c r="L31" s="11">
        <f t="shared" si="9"/>
        <v>0</v>
      </c>
      <c r="M31" s="11">
        <f t="shared" si="9"/>
        <v>500</v>
      </c>
      <c r="N31" s="11">
        <f t="shared" si="9"/>
        <v>9625</v>
      </c>
      <c r="O31" s="11">
        <f t="shared" si="9"/>
        <v>0</v>
      </c>
      <c r="P31" s="11">
        <f t="shared" si="9"/>
        <v>33340</v>
      </c>
      <c r="Q31" s="11"/>
    </row>
    <row r="32" spans="2:17" x14ac:dyDescent="0.2">
      <c r="B32" s="8"/>
      <c r="C32" s="7" t="s">
        <v>33</v>
      </c>
      <c r="D32" s="5">
        <v>1938</v>
      </c>
      <c r="E32" s="5">
        <v>0</v>
      </c>
      <c r="F32" s="5">
        <v>0</v>
      </c>
      <c r="G32" s="5">
        <v>0</v>
      </c>
      <c r="H32" s="5">
        <v>3500</v>
      </c>
      <c r="I32" s="5">
        <v>0</v>
      </c>
      <c r="J32" s="5">
        <v>0</v>
      </c>
      <c r="K32" s="5">
        <v>3000</v>
      </c>
      <c r="L32" s="5">
        <v>0</v>
      </c>
      <c r="M32" s="5">
        <v>0</v>
      </c>
      <c r="N32" s="5">
        <v>3000</v>
      </c>
      <c r="O32" s="5">
        <v>0</v>
      </c>
      <c r="P32" s="5">
        <f t="shared" si="8"/>
        <v>11438</v>
      </c>
    </row>
    <row r="33" spans="2:16" x14ac:dyDescent="0.2">
      <c r="B33" s="8"/>
      <c r="C33" s="7" t="s">
        <v>34</v>
      </c>
      <c r="D33" s="5">
        <v>328</v>
      </c>
      <c r="E33" s="5">
        <v>0</v>
      </c>
      <c r="F33" s="5">
        <v>0</v>
      </c>
      <c r="G33" s="5">
        <v>0</v>
      </c>
      <c r="H33" s="5">
        <v>326</v>
      </c>
      <c r="I33" s="5">
        <v>2566</v>
      </c>
      <c r="J33" s="5">
        <v>5593</v>
      </c>
      <c r="K33" s="5">
        <v>1842</v>
      </c>
      <c r="L33" s="5">
        <v>0</v>
      </c>
      <c r="M33" s="5">
        <v>0</v>
      </c>
      <c r="N33" s="5">
        <v>6303</v>
      </c>
      <c r="O33" s="5">
        <v>0</v>
      </c>
      <c r="P33" s="5">
        <f t="shared" si="8"/>
        <v>16958</v>
      </c>
    </row>
    <row r="34" spans="2:16" x14ac:dyDescent="0.2">
      <c r="B34" s="8"/>
      <c r="C34" s="7" t="s">
        <v>35</v>
      </c>
      <c r="D34" s="5">
        <v>0</v>
      </c>
      <c r="E34" s="5">
        <v>0</v>
      </c>
      <c r="F34" s="5">
        <v>0</v>
      </c>
      <c r="G34" s="5">
        <v>0</v>
      </c>
      <c r="H34" s="5">
        <v>2000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f t="shared" si="8"/>
        <v>2000</v>
      </c>
    </row>
    <row r="35" spans="2:16" x14ac:dyDescent="0.2">
      <c r="B35" s="8"/>
      <c r="C35" s="7" t="s">
        <v>36</v>
      </c>
      <c r="D35" s="5">
        <v>527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500</v>
      </c>
      <c r="K35" s="5">
        <v>1095</v>
      </c>
      <c r="L35" s="5">
        <v>0</v>
      </c>
      <c r="M35" s="5">
        <v>500</v>
      </c>
      <c r="N35" s="5">
        <v>322</v>
      </c>
      <c r="O35" s="5">
        <v>0</v>
      </c>
      <c r="P35" s="5">
        <f t="shared" si="8"/>
        <v>2944</v>
      </c>
    </row>
    <row r="36" spans="2:16" s="64" customFormat="1" ht="15" x14ac:dyDescent="0.25">
      <c r="B36" s="81"/>
      <c r="C36" s="10" t="s">
        <v>9</v>
      </c>
      <c r="D36" s="11">
        <f>D37+D38+D39+D40</f>
        <v>5025</v>
      </c>
      <c r="E36" s="11">
        <f t="shared" ref="E36" si="10">E37+E38+E39+E40</f>
        <v>0</v>
      </c>
      <c r="F36" s="11">
        <f t="shared" ref="F36" si="11">F37+F38+F39+F40</f>
        <v>3250</v>
      </c>
      <c r="G36" s="11">
        <f t="shared" ref="G36" si="12">G37+G38+G39+G40</f>
        <v>0</v>
      </c>
      <c r="H36" s="11">
        <f t="shared" ref="H36" si="13">H37+H38+H39+H40</f>
        <v>8119</v>
      </c>
      <c r="I36" s="11">
        <f t="shared" ref="I36" si="14">I37+I38+I39+I40</f>
        <v>180</v>
      </c>
      <c r="J36" s="11">
        <f t="shared" ref="J36" si="15">J37+J38+J39+J40</f>
        <v>4357</v>
      </c>
      <c r="K36" s="11">
        <f t="shared" ref="K36" si="16">K37+K38+K39+K40</f>
        <v>0</v>
      </c>
      <c r="L36" s="11">
        <f t="shared" ref="L36" si="17">L37+L38+L39+L40</f>
        <v>0</v>
      </c>
      <c r="M36" s="11">
        <f t="shared" ref="M36" si="18">M37+M38+M39+M40</f>
        <v>10908</v>
      </c>
      <c r="N36" s="11">
        <f t="shared" ref="N36" si="19">N37+N38+N39+N40</f>
        <v>3555</v>
      </c>
      <c r="O36" s="11">
        <f t="shared" ref="O36" si="20">O37+O38+O39+O40</f>
        <v>3654</v>
      </c>
      <c r="P36" s="11">
        <f t="shared" ref="P36" si="21">P37+P38+P39+P40</f>
        <v>39048</v>
      </c>
    </row>
    <row r="37" spans="2:16" x14ac:dyDescent="0.2">
      <c r="B37" s="8"/>
      <c r="C37" s="7" t="s">
        <v>33</v>
      </c>
      <c r="D37" s="5">
        <v>3500</v>
      </c>
      <c r="E37" s="5">
        <v>0</v>
      </c>
      <c r="F37" s="5">
        <v>3250</v>
      </c>
      <c r="G37" s="5">
        <v>0</v>
      </c>
      <c r="H37" s="5">
        <v>3500</v>
      </c>
      <c r="I37" s="5">
        <v>0</v>
      </c>
      <c r="J37" s="5">
        <v>3000</v>
      </c>
      <c r="K37" s="5">
        <v>0</v>
      </c>
      <c r="L37" s="5">
        <v>0</v>
      </c>
      <c r="M37" s="5">
        <v>3000</v>
      </c>
      <c r="N37" s="5">
        <v>3000</v>
      </c>
      <c r="O37" s="5">
        <v>1349</v>
      </c>
      <c r="P37" s="5">
        <f t="shared" ref="P37:P40" si="22">SUM(D37:O37)</f>
        <v>20599</v>
      </c>
    </row>
    <row r="38" spans="2:16" x14ac:dyDescent="0.2">
      <c r="B38" s="8"/>
      <c r="C38" s="7" t="s">
        <v>34</v>
      </c>
      <c r="D38" s="5">
        <v>0</v>
      </c>
      <c r="E38" s="5">
        <v>0</v>
      </c>
      <c r="F38" s="5">
        <v>0</v>
      </c>
      <c r="G38" s="5">
        <v>0</v>
      </c>
      <c r="H38" s="5">
        <v>2328</v>
      </c>
      <c r="I38" s="5">
        <v>64</v>
      </c>
      <c r="J38" s="5">
        <v>11</v>
      </c>
      <c r="K38" s="5">
        <v>0</v>
      </c>
      <c r="L38" s="5">
        <v>0</v>
      </c>
      <c r="M38" s="5">
        <v>4128</v>
      </c>
      <c r="N38" s="5">
        <v>19</v>
      </c>
      <c r="O38" s="5">
        <v>1248</v>
      </c>
      <c r="P38" s="5">
        <f t="shared" si="22"/>
        <v>7798</v>
      </c>
    </row>
    <row r="39" spans="2:16" x14ac:dyDescent="0.2">
      <c r="B39" s="8"/>
      <c r="C39" s="7" t="s">
        <v>35</v>
      </c>
      <c r="D39" s="5">
        <v>7</v>
      </c>
      <c r="E39" s="5">
        <v>0</v>
      </c>
      <c r="F39" s="5">
        <v>0</v>
      </c>
      <c r="G39" s="5">
        <v>0</v>
      </c>
      <c r="H39" s="5">
        <v>2000</v>
      </c>
      <c r="I39" s="5">
        <v>0</v>
      </c>
      <c r="J39" s="5">
        <v>0</v>
      </c>
      <c r="K39" s="5">
        <v>0</v>
      </c>
      <c r="L39" s="5">
        <v>0</v>
      </c>
      <c r="M39" s="5">
        <v>1000</v>
      </c>
      <c r="N39" s="5">
        <v>0</v>
      </c>
      <c r="O39" s="5">
        <v>400</v>
      </c>
      <c r="P39" s="5">
        <f t="shared" si="22"/>
        <v>3407</v>
      </c>
    </row>
    <row r="40" spans="2:16" x14ac:dyDescent="0.2">
      <c r="B40" s="8"/>
      <c r="C40" s="7" t="s">
        <v>36</v>
      </c>
      <c r="D40" s="5">
        <v>1518</v>
      </c>
      <c r="E40" s="5">
        <v>0</v>
      </c>
      <c r="F40" s="5">
        <v>0</v>
      </c>
      <c r="G40" s="5">
        <v>0</v>
      </c>
      <c r="H40" s="5">
        <v>291</v>
      </c>
      <c r="I40" s="5">
        <v>116</v>
      </c>
      <c r="J40" s="5">
        <v>1346</v>
      </c>
      <c r="K40" s="5">
        <v>0</v>
      </c>
      <c r="L40" s="5">
        <v>0</v>
      </c>
      <c r="M40" s="5">
        <v>2780</v>
      </c>
      <c r="N40" s="5">
        <v>536</v>
      </c>
      <c r="O40" s="5">
        <v>657</v>
      </c>
      <c r="P40" s="5">
        <f t="shared" si="22"/>
        <v>7244</v>
      </c>
    </row>
    <row r="41" spans="2:16" s="64" customFormat="1" ht="15" x14ac:dyDescent="0.25">
      <c r="B41" s="81"/>
      <c r="C41" s="10" t="s">
        <v>10</v>
      </c>
      <c r="D41" s="11">
        <f>SUM(D42:D45)</f>
        <v>0</v>
      </c>
      <c r="E41" s="11">
        <f t="shared" ref="E41:P41" si="23">SUM(E42:E45)</f>
        <v>0</v>
      </c>
      <c r="F41" s="11">
        <f t="shared" si="23"/>
        <v>0</v>
      </c>
      <c r="G41" s="11">
        <f t="shared" si="23"/>
        <v>0</v>
      </c>
      <c r="H41" s="11">
        <f t="shared" si="23"/>
        <v>7215</v>
      </c>
      <c r="I41" s="11">
        <f t="shared" si="23"/>
        <v>4823</v>
      </c>
      <c r="J41" s="11">
        <f t="shared" si="23"/>
        <v>515</v>
      </c>
      <c r="K41" s="11">
        <f t="shared" si="23"/>
        <v>106</v>
      </c>
      <c r="L41" s="11">
        <f t="shared" si="23"/>
        <v>0</v>
      </c>
      <c r="M41" s="11">
        <f t="shared" si="23"/>
        <v>0</v>
      </c>
      <c r="N41" s="11">
        <f t="shared" si="23"/>
        <v>0</v>
      </c>
      <c r="O41" s="11">
        <f t="shared" si="23"/>
        <v>1427</v>
      </c>
      <c r="P41" s="11">
        <f t="shared" si="23"/>
        <v>14086</v>
      </c>
    </row>
    <row r="42" spans="2:16" x14ac:dyDescent="0.2">
      <c r="B42" s="8"/>
      <c r="C42" s="7" t="s">
        <v>33</v>
      </c>
      <c r="D42" s="5">
        <v>0</v>
      </c>
      <c r="E42" s="5">
        <v>0</v>
      </c>
      <c r="F42" s="5">
        <v>0</v>
      </c>
      <c r="G42" s="5">
        <v>0</v>
      </c>
      <c r="H42" s="5">
        <v>3500</v>
      </c>
      <c r="I42" s="5">
        <v>3500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1039</v>
      </c>
      <c r="P42" s="5">
        <f t="shared" ref="P42:P45" si="24">SUM(D42:O42)</f>
        <v>8039</v>
      </c>
    </row>
    <row r="43" spans="2:16" x14ac:dyDescent="0.2">
      <c r="B43" s="8"/>
      <c r="C43" s="7" t="s">
        <v>34</v>
      </c>
      <c r="D43" s="5">
        <v>0</v>
      </c>
      <c r="E43" s="5">
        <v>0</v>
      </c>
      <c r="F43" s="5">
        <v>0</v>
      </c>
      <c r="G43" s="5">
        <v>0</v>
      </c>
      <c r="H43" s="5">
        <v>449</v>
      </c>
      <c r="I43" s="5">
        <v>287</v>
      </c>
      <c r="J43" s="5">
        <v>259</v>
      </c>
      <c r="K43" s="5">
        <v>71</v>
      </c>
      <c r="L43" s="5">
        <v>0</v>
      </c>
      <c r="M43" s="5">
        <v>0</v>
      </c>
      <c r="N43" s="5">
        <v>0</v>
      </c>
      <c r="O43" s="5">
        <v>130</v>
      </c>
      <c r="P43" s="5">
        <f t="shared" si="24"/>
        <v>1196</v>
      </c>
    </row>
    <row r="44" spans="2:16" x14ac:dyDescent="0.2">
      <c r="B44" s="8"/>
      <c r="C44" s="7" t="s">
        <v>35</v>
      </c>
      <c r="D44" s="5">
        <v>0</v>
      </c>
      <c r="E44" s="5">
        <v>0</v>
      </c>
      <c r="F44" s="5">
        <v>0</v>
      </c>
      <c r="G44" s="5">
        <v>0</v>
      </c>
      <c r="H44" s="5">
        <v>2000</v>
      </c>
      <c r="I44" s="5">
        <v>1000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f t="shared" si="24"/>
        <v>3000</v>
      </c>
    </row>
    <row r="45" spans="2:16" x14ac:dyDescent="0.2">
      <c r="B45" s="8"/>
      <c r="C45" s="7" t="s">
        <v>36</v>
      </c>
      <c r="D45" s="5">
        <v>0</v>
      </c>
      <c r="E45" s="5">
        <v>0</v>
      </c>
      <c r="F45" s="5">
        <v>0</v>
      </c>
      <c r="G45" s="5">
        <v>0</v>
      </c>
      <c r="H45" s="5">
        <v>1266</v>
      </c>
      <c r="I45" s="5">
        <v>36</v>
      </c>
      <c r="J45" s="5">
        <v>256</v>
      </c>
      <c r="K45" s="5">
        <v>35</v>
      </c>
      <c r="L45" s="5">
        <v>0</v>
      </c>
      <c r="M45" s="5">
        <v>0</v>
      </c>
      <c r="N45" s="5">
        <v>0</v>
      </c>
      <c r="O45" s="5">
        <v>258</v>
      </c>
      <c r="P45" s="5">
        <f t="shared" si="24"/>
        <v>1851</v>
      </c>
    </row>
    <row r="46" spans="2:16" s="64" customFormat="1" ht="15" x14ac:dyDescent="0.25">
      <c r="B46" s="81"/>
      <c r="C46" s="10" t="s">
        <v>11</v>
      </c>
      <c r="D46" s="11">
        <f>SUM(D47:D50)</f>
        <v>0</v>
      </c>
      <c r="E46" s="11">
        <f t="shared" ref="E46" si="25">SUM(E47:E50)</f>
        <v>0</v>
      </c>
      <c r="F46" s="11">
        <f t="shared" ref="F46" si="26">SUM(F47:F50)</f>
        <v>2399</v>
      </c>
      <c r="G46" s="11">
        <f t="shared" ref="G46" si="27">SUM(G47:G50)</f>
        <v>216</v>
      </c>
      <c r="H46" s="11">
        <f t="shared" ref="H46" si="28">SUM(H47:H50)</f>
        <v>3766</v>
      </c>
      <c r="I46" s="11">
        <f t="shared" ref="I46" si="29">SUM(I47:I50)</f>
        <v>1051</v>
      </c>
      <c r="J46" s="11">
        <f t="shared" ref="J46" si="30">SUM(J47:J50)</f>
        <v>80</v>
      </c>
      <c r="K46" s="11">
        <f t="shared" ref="K46" si="31">SUM(K47:K50)</f>
        <v>0</v>
      </c>
      <c r="L46" s="11">
        <f t="shared" ref="L46" si="32">SUM(L47:L50)</f>
        <v>0</v>
      </c>
      <c r="M46" s="11">
        <f t="shared" ref="M46" si="33">SUM(M47:M50)</f>
        <v>3060</v>
      </c>
      <c r="N46" s="11">
        <f t="shared" ref="N46" si="34">SUM(N47:N50)</f>
        <v>0</v>
      </c>
      <c r="O46" s="11">
        <f t="shared" ref="O46" si="35">SUM(O47:O50)</f>
        <v>2750</v>
      </c>
      <c r="P46" s="11">
        <f t="shared" ref="P46" si="36">SUM(P47:P50)</f>
        <v>13322</v>
      </c>
    </row>
    <row r="47" spans="2:16" x14ac:dyDescent="0.2">
      <c r="B47" s="8"/>
      <c r="C47" s="7" t="s">
        <v>33</v>
      </c>
      <c r="D47" s="5">
        <v>0</v>
      </c>
      <c r="E47" s="5">
        <v>0</v>
      </c>
      <c r="F47" s="5">
        <v>1689</v>
      </c>
      <c r="G47" s="5">
        <v>0</v>
      </c>
      <c r="H47" s="5">
        <v>3500</v>
      </c>
      <c r="I47" s="5">
        <v>1050</v>
      </c>
      <c r="J47" s="5">
        <v>0</v>
      </c>
      <c r="K47" s="5">
        <v>0</v>
      </c>
      <c r="L47" s="5">
        <v>0</v>
      </c>
      <c r="M47" s="5">
        <v>3000</v>
      </c>
      <c r="N47" s="5">
        <v>0</v>
      </c>
      <c r="O47" s="5">
        <v>1750</v>
      </c>
      <c r="P47" s="5">
        <f t="shared" ref="P47:P50" si="37">SUM(D47:O47)</f>
        <v>10989</v>
      </c>
    </row>
    <row r="48" spans="2:16" x14ac:dyDescent="0.2">
      <c r="B48" s="8"/>
      <c r="C48" s="7" t="s">
        <v>34</v>
      </c>
      <c r="D48" s="5">
        <v>0</v>
      </c>
      <c r="E48" s="5">
        <v>0</v>
      </c>
      <c r="F48" s="5">
        <v>11</v>
      </c>
      <c r="G48" s="5">
        <v>0</v>
      </c>
      <c r="H48" s="5">
        <v>18</v>
      </c>
      <c r="I48" s="5">
        <v>1</v>
      </c>
      <c r="J48" s="5">
        <v>1</v>
      </c>
      <c r="K48" s="5">
        <v>0</v>
      </c>
      <c r="L48" s="5">
        <v>0</v>
      </c>
      <c r="M48" s="5">
        <v>50</v>
      </c>
      <c r="N48" s="5">
        <v>0</v>
      </c>
      <c r="O48" s="5">
        <v>0</v>
      </c>
      <c r="P48" s="5">
        <f t="shared" si="37"/>
        <v>81</v>
      </c>
    </row>
    <row r="49" spans="1:17" x14ac:dyDescent="0.2">
      <c r="B49" s="8"/>
      <c r="C49" s="7" t="s">
        <v>35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800</v>
      </c>
      <c r="P49" s="5">
        <f t="shared" si="37"/>
        <v>800</v>
      </c>
    </row>
    <row r="50" spans="1:17" x14ac:dyDescent="0.2">
      <c r="B50" s="8"/>
      <c r="C50" s="7" t="s">
        <v>36</v>
      </c>
      <c r="D50" s="5">
        <v>0</v>
      </c>
      <c r="E50" s="5">
        <v>0</v>
      </c>
      <c r="F50" s="5">
        <v>699</v>
      </c>
      <c r="G50" s="5">
        <v>216</v>
      </c>
      <c r="H50" s="5">
        <v>248</v>
      </c>
      <c r="I50" s="5">
        <v>0</v>
      </c>
      <c r="J50" s="5">
        <v>79</v>
      </c>
      <c r="K50" s="5">
        <v>0</v>
      </c>
      <c r="L50" s="5">
        <v>0</v>
      </c>
      <c r="M50" s="5">
        <v>10</v>
      </c>
      <c r="N50" s="5">
        <v>0</v>
      </c>
      <c r="O50" s="5">
        <v>200</v>
      </c>
      <c r="P50" s="5">
        <f t="shared" si="37"/>
        <v>1452</v>
      </c>
    </row>
    <row r="51" spans="1:17" s="64" customFormat="1" ht="15" x14ac:dyDescent="0.25">
      <c r="B51" s="81"/>
      <c r="C51" s="10" t="s">
        <v>12</v>
      </c>
      <c r="D51" s="11">
        <f>SUM(D52:D55)</f>
        <v>3</v>
      </c>
      <c r="E51" s="11">
        <f t="shared" ref="E51" si="38">SUM(E52:E55)</f>
        <v>4400</v>
      </c>
      <c r="F51" s="11">
        <f t="shared" ref="F51" si="39">SUM(F52:F55)</f>
        <v>3187</v>
      </c>
      <c r="G51" s="11">
        <f t="shared" ref="G51" si="40">SUM(G52:G55)</f>
        <v>0</v>
      </c>
      <c r="H51" s="11">
        <f t="shared" ref="H51" si="41">SUM(H52:H55)</f>
        <v>3484</v>
      </c>
      <c r="I51" s="11">
        <f t="shared" ref="I51" si="42">SUM(I52:I55)</f>
        <v>3501</v>
      </c>
      <c r="J51" s="11">
        <f t="shared" ref="J51" si="43">SUM(J52:J55)</f>
        <v>6</v>
      </c>
      <c r="K51" s="11">
        <f t="shared" ref="K51" si="44">SUM(K52:K55)</f>
        <v>1</v>
      </c>
      <c r="L51" s="11">
        <f t="shared" ref="L51" si="45">SUM(L52:L55)</f>
        <v>0</v>
      </c>
      <c r="M51" s="11">
        <f t="shared" ref="M51" si="46">SUM(M52:M55)</f>
        <v>3672</v>
      </c>
      <c r="N51" s="11">
        <f t="shared" ref="N51" si="47">SUM(N52:N55)</f>
        <v>0</v>
      </c>
      <c r="O51" s="11">
        <f t="shared" ref="O51" si="48">SUM(O52:O55)</f>
        <v>0</v>
      </c>
      <c r="P51" s="11">
        <f>SUM(P52:P55)</f>
        <v>18254</v>
      </c>
    </row>
    <row r="52" spans="1:17" x14ac:dyDescent="0.2">
      <c r="B52" s="8"/>
      <c r="C52" s="7" t="s">
        <v>33</v>
      </c>
      <c r="D52" s="5">
        <v>0</v>
      </c>
      <c r="E52" s="5">
        <v>2000</v>
      </c>
      <c r="F52" s="5">
        <v>2500</v>
      </c>
      <c r="G52" s="5">
        <v>0</v>
      </c>
      <c r="H52" s="5">
        <v>3472</v>
      </c>
      <c r="I52" s="5">
        <v>3500</v>
      </c>
      <c r="J52" s="5">
        <v>0</v>
      </c>
      <c r="K52" s="5">
        <v>0</v>
      </c>
      <c r="L52" s="5">
        <v>0</v>
      </c>
      <c r="M52" s="5">
        <v>3000</v>
      </c>
      <c r="N52" s="5">
        <v>0</v>
      </c>
      <c r="O52" s="5">
        <v>0</v>
      </c>
      <c r="P52" s="5">
        <f t="shared" ref="P52:P55" si="49">SUM(D52:O52)</f>
        <v>14472</v>
      </c>
    </row>
    <row r="53" spans="1:17" x14ac:dyDescent="0.2">
      <c r="B53" s="8"/>
      <c r="C53" s="7" t="s">
        <v>34</v>
      </c>
      <c r="D53" s="5">
        <v>3</v>
      </c>
      <c r="E53" s="5">
        <v>0</v>
      </c>
      <c r="F53" s="5">
        <v>0</v>
      </c>
      <c r="G53" s="5">
        <v>0</v>
      </c>
      <c r="H53" s="5">
        <v>12</v>
      </c>
      <c r="I53" s="5">
        <v>1</v>
      </c>
      <c r="J53" s="5">
        <v>6</v>
      </c>
      <c r="K53" s="5">
        <v>1</v>
      </c>
      <c r="L53" s="5">
        <v>0</v>
      </c>
      <c r="M53" s="5">
        <v>2</v>
      </c>
      <c r="N53" s="5">
        <v>0</v>
      </c>
      <c r="O53" s="5">
        <v>0</v>
      </c>
      <c r="P53" s="5">
        <f t="shared" si="49"/>
        <v>25</v>
      </c>
    </row>
    <row r="54" spans="1:17" x14ac:dyDescent="0.2">
      <c r="B54" s="8"/>
      <c r="C54" s="7" t="s">
        <v>35</v>
      </c>
      <c r="D54" s="5">
        <v>0</v>
      </c>
      <c r="E54" s="5">
        <v>1500</v>
      </c>
      <c r="F54" s="5">
        <v>400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670</v>
      </c>
      <c r="N54" s="5">
        <v>0</v>
      </c>
      <c r="O54" s="5">
        <v>0</v>
      </c>
      <c r="P54" s="5">
        <f t="shared" si="49"/>
        <v>2570</v>
      </c>
    </row>
    <row r="55" spans="1:17" x14ac:dyDescent="0.2">
      <c r="B55" s="8"/>
      <c r="C55" s="7" t="s">
        <v>36</v>
      </c>
      <c r="D55" s="5">
        <v>0</v>
      </c>
      <c r="E55" s="5">
        <v>900</v>
      </c>
      <c r="F55" s="5">
        <v>287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f t="shared" si="49"/>
        <v>1187</v>
      </c>
    </row>
    <row r="56" spans="1:17" x14ac:dyDescent="0.2">
      <c r="B56" s="8"/>
      <c r="C56" s="7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7" ht="15" x14ac:dyDescent="0.25">
      <c r="A57" s="1"/>
      <c r="B57" s="1" t="s">
        <v>54</v>
      </c>
      <c r="D57" s="6">
        <f>D59</f>
        <v>5000</v>
      </c>
      <c r="E57" s="6">
        <f t="shared" ref="E57:P57" si="50">E59</f>
        <v>0</v>
      </c>
      <c r="F57" s="6">
        <f t="shared" si="50"/>
        <v>0</v>
      </c>
      <c r="G57" s="6">
        <f t="shared" si="50"/>
        <v>5750</v>
      </c>
      <c r="H57" s="6">
        <f t="shared" si="50"/>
        <v>8250</v>
      </c>
      <c r="I57" s="6">
        <f t="shared" si="50"/>
        <v>0</v>
      </c>
      <c r="J57" s="6">
        <f t="shared" si="50"/>
        <v>74313</v>
      </c>
      <c r="K57" s="6">
        <f t="shared" si="50"/>
        <v>0</v>
      </c>
      <c r="L57" s="6">
        <f t="shared" si="50"/>
        <v>20070</v>
      </c>
      <c r="M57" s="6">
        <f t="shared" si="50"/>
        <v>0</v>
      </c>
      <c r="N57" s="6">
        <f t="shared" si="50"/>
        <v>0</v>
      </c>
      <c r="O57" s="6">
        <f t="shared" si="50"/>
        <v>0</v>
      </c>
      <c r="P57" s="6">
        <f t="shared" si="50"/>
        <v>113383</v>
      </c>
      <c r="Q57" s="6"/>
    </row>
    <row r="58" spans="1:17" x14ac:dyDescent="0.2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7" ht="15" x14ac:dyDescent="0.25">
      <c r="B59" s="1" t="s">
        <v>14</v>
      </c>
      <c r="D59" s="9">
        <f>SUM(D61:D64)</f>
        <v>5000</v>
      </c>
      <c r="E59" s="9">
        <f t="shared" ref="E59:P59" si="51">SUM(E61:E64)</f>
        <v>0</v>
      </c>
      <c r="F59" s="9">
        <f t="shared" si="51"/>
        <v>0</v>
      </c>
      <c r="G59" s="9">
        <f t="shared" si="51"/>
        <v>5750</v>
      </c>
      <c r="H59" s="9">
        <f t="shared" si="51"/>
        <v>8250</v>
      </c>
      <c r="I59" s="9">
        <f t="shared" si="51"/>
        <v>0</v>
      </c>
      <c r="J59" s="9">
        <f t="shared" si="51"/>
        <v>74313</v>
      </c>
      <c r="K59" s="9">
        <f t="shared" si="51"/>
        <v>0</v>
      </c>
      <c r="L59" s="9">
        <f t="shared" si="51"/>
        <v>20070</v>
      </c>
      <c r="M59" s="9">
        <f t="shared" si="51"/>
        <v>0</v>
      </c>
      <c r="N59" s="9">
        <f t="shared" si="51"/>
        <v>0</v>
      </c>
      <c r="O59" s="9">
        <f t="shared" si="51"/>
        <v>0</v>
      </c>
      <c r="P59" s="9">
        <f t="shared" si="51"/>
        <v>113383</v>
      </c>
    </row>
    <row r="60" spans="1:17" ht="8.25" customHeight="1" x14ac:dyDescent="0.2"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7" x14ac:dyDescent="0.2">
      <c r="C61" s="2" t="s">
        <v>22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36687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36687</v>
      </c>
    </row>
    <row r="62" spans="1:17" x14ac:dyDescent="0.2">
      <c r="B62" s="8"/>
      <c r="C62" s="7" t="s">
        <v>24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37626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37626</v>
      </c>
    </row>
    <row r="63" spans="1:17" x14ac:dyDescent="0.2">
      <c r="B63" s="8"/>
      <c r="C63" s="7" t="s">
        <v>106</v>
      </c>
      <c r="D63" s="5">
        <v>0</v>
      </c>
      <c r="E63" s="5">
        <v>0</v>
      </c>
      <c r="F63" s="5">
        <v>0</v>
      </c>
      <c r="G63" s="5">
        <v>5750</v>
      </c>
      <c r="H63" s="5">
        <v>8250</v>
      </c>
      <c r="I63" s="5">
        <v>0</v>
      </c>
      <c r="J63" s="5">
        <v>0</v>
      </c>
      <c r="K63" s="5">
        <v>0</v>
      </c>
      <c r="L63" s="5">
        <v>20070</v>
      </c>
      <c r="M63" s="5">
        <v>0</v>
      </c>
      <c r="N63" s="5">
        <v>0</v>
      </c>
      <c r="O63" s="5">
        <v>0</v>
      </c>
      <c r="P63" s="5">
        <v>34070</v>
      </c>
    </row>
    <row r="64" spans="1:17" x14ac:dyDescent="0.2">
      <c r="B64" s="8"/>
      <c r="C64" s="7" t="s">
        <v>105</v>
      </c>
      <c r="D64" s="5">
        <v>5000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5000</v>
      </c>
    </row>
    <row r="65" spans="1:16" x14ac:dyDescent="0.2">
      <c r="B65" s="7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ht="15" x14ac:dyDescent="0.25">
      <c r="A66" s="1"/>
      <c r="B66" s="10" t="s">
        <v>83</v>
      </c>
      <c r="D66" s="11">
        <f>D68+D69</f>
        <v>684</v>
      </c>
      <c r="E66" s="11">
        <f t="shared" ref="E66:P66" si="52">E68+E69</f>
        <v>469</v>
      </c>
      <c r="F66" s="11">
        <f t="shared" si="52"/>
        <v>320</v>
      </c>
      <c r="G66" s="11">
        <f t="shared" si="52"/>
        <v>127</v>
      </c>
      <c r="H66" s="11">
        <f t="shared" si="52"/>
        <v>302</v>
      </c>
      <c r="I66" s="11">
        <f t="shared" si="52"/>
        <v>238</v>
      </c>
      <c r="J66" s="11">
        <f t="shared" si="52"/>
        <v>410</v>
      </c>
      <c r="K66" s="11">
        <f t="shared" si="52"/>
        <v>209</v>
      </c>
      <c r="L66" s="11">
        <f t="shared" si="52"/>
        <v>533</v>
      </c>
      <c r="M66" s="11">
        <f t="shared" si="52"/>
        <v>216</v>
      </c>
      <c r="N66" s="11">
        <f t="shared" si="52"/>
        <v>218</v>
      </c>
      <c r="O66" s="11">
        <f t="shared" si="52"/>
        <v>643</v>
      </c>
      <c r="P66" s="11">
        <f t="shared" si="52"/>
        <v>4369</v>
      </c>
    </row>
    <row r="67" spans="1:16" ht="15" x14ac:dyDescent="0.25">
      <c r="A67" s="1"/>
      <c r="B67" s="7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76"/>
    </row>
    <row r="68" spans="1:16" x14ac:dyDescent="0.2">
      <c r="C68" s="7" t="s">
        <v>15</v>
      </c>
      <c r="D68" s="74">
        <v>504</v>
      </c>
      <c r="E68" s="74">
        <v>387</v>
      </c>
      <c r="F68" s="74">
        <v>140</v>
      </c>
      <c r="G68" s="74">
        <v>47</v>
      </c>
      <c r="H68" s="74">
        <v>123</v>
      </c>
      <c r="I68" s="74">
        <v>160</v>
      </c>
      <c r="J68" s="74">
        <v>228</v>
      </c>
      <c r="K68" s="74">
        <v>176</v>
      </c>
      <c r="L68" s="74">
        <v>326</v>
      </c>
      <c r="M68" s="74">
        <v>183</v>
      </c>
      <c r="N68" s="79">
        <v>167</v>
      </c>
      <c r="O68" s="79">
        <v>104</v>
      </c>
      <c r="P68" s="79">
        <f>SUM(D68:O68)</f>
        <v>2545</v>
      </c>
    </row>
    <row r="69" spans="1:16" x14ac:dyDescent="0.2">
      <c r="C69" s="7" t="s">
        <v>39</v>
      </c>
      <c r="D69" s="74">
        <v>180</v>
      </c>
      <c r="E69" s="74">
        <v>82</v>
      </c>
      <c r="F69" s="74">
        <v>180</v>
      </c>
      <c r="G69" s="74">
        <v>80</v>
      </c>
      <c r="H69" s="74">
        <v>179</v>
      </c>
      <c r="I69" s="74">
        <v>78</v>
      </c>
      <c r="J69" s="74">
        <v>182</v>
      </c>
      <c r="K69" s="74">
        <v>33</v>
      </c>
      <c r="L69" s="74">
        <v>207</v>
      </c>
      <c r="M69" s="74">
        <v>33</v>
      </c>
      <c r="N69" s="79">
        <v>51</v>
      </c>
      <c r="O69" s="80">
        <v>539</v>
      </c>
      <c r="P69" s="79">
        <f>SUM(D69:O69)</f>
        <v>1824</v>
      </c>
    </row>
    <row r="71" spans="1:16" ht="15" x14ac:dyDescent="0.25">
      <c r="A71" s="1" t="s">
        <v>84</v>
      </c>
      <c r="D71" s="64">
        <v>0</v>
      </c>
      <c r="E71" s="64">
        <v>0</v>
      </c>
      <c r="F71" s="11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78">
        <v>1740</v>
      </c>
      <c r="O71" s="64">
        <v>0</v>
      </c>
      <c r="P71" s="11">
        <f>SUM(D71:O71)</f>
        <v>1740</v>
      </c>
    </row>
    <row r="72" spans="1:16" ht="15" x14ac:dyDescent="0.25">
      <c r="A72" s="1"/>
      <c r="C72" s="8"/>
      <c r="D72" s="8"/>
      <c r="E72" s="8"/>
      <c r="F72" s="8"/>
      <c r="G72" s="8"/>
      <c r="H72" s="8"/>
      <c r="I72" s="11"/>
      <c r="J72" s="11"/>
      <c r="K72" s="11"/>
    </row>
    <row r="73" spans="1:16" s="57" customFormat="1" ht="12.75" x14ac:dyDescent="0.2">
      <c r="A73" s="3" t="s">
        <v>18</v>
      </c>
      <c r="B73" s="3"/>
      <c r="C73" s="3"/>
      <c r="D73" s="3"/>
      <c r="E73" s="3"/>
      <c r="F73" s="3"/>
      <c r="G73" s="3"/>
      <c r="H73" s="3"/>
      <c r="I73" s="12"/>
      <c r="J73" s="12"/>
      <c r="K73" s="12"/>
    </row>
    <row r="74" spans="1:16" s="57" customFormat="1" ht="12.75" x14ac:dyDescent="0.2">
      <c r="A74" s="3"/>
      <c r="B74" s="3"/>
      <c r="C74" s="3"/>
      <c r="D74" s="3"/>
      <c r="E74" s="3"/>
      <c r="F74" s="3"/>
      <c r="G74" s="3"/>
      <c r="H74" s="3"/>
      <c r="I74" s="12"/>
      <c r="J74" s="12"/>
      <c r="K74" s="12"/>
    </row>
    <row r="75" spans="1:16" s="57" customFormat="1" ht="12.75" x14ac:dyDescent="0.2">
      <c r="A75" s="3" t="s">
        <v>32</v>
      </c>
      <c r="B75" s="3"/>
      <c r="C75" s="3"/>
      <c r="D75" s="3"/>
      <c r="E75" s="3"/>
      <c r="F75" s="3"/>
      <c r="G75" s="3"/>
      <c r="H75" s="3"/>
      <c r="I75" s="56"/>
      <c r="J75" s="56"/>
      <c r="K75" s="56"/>
    </row>
    <row r="76" spans="1:16" x14ac:dyDescent="0.2">
      <c r="A76" s="14"/>
      <c r="B76" s="14"/>
      <c r="C76" s="14"/>
      <c r="D76" s="14"/>
      <c r="E76" s="14"/>
      <c r="F76" s="14"/>
      <c r="G76" s="14"/>
      <c r="H76" s="14"/>
      <c r="I76" s="5"/>
      <c r="J76" s="5"/>
      <c r="K76" s="5"/>
    </row>
    <row r="77" spans="1:16" x14ac:dyDescent="0.2">
      <c r="A77" s="14"/>
      <c r="B77" s="14"/>
      <c r="C77" s="14"/>
      <c r="D77" s="14"/>
      <c r="E77" s="14"/>
      <c r="F77" s="14"/>
      <c r="G77" s="14"/>
      <c r="H77" s="14"/>
      <c r="I77" s="5"/>
      <c r="J77" s="5"/>
      <c r="K77" s="5"/>
    </row>
    <row r="78" spans="1:16" x14ac:dyDescent="0.2">
      <c r="A78" s="14"/>
      <c r="B78" s="14"/>
      <c r="C78" s="14"/>
      <c r="D78" s="14"/>
      <c r="E78" s="14"/>
      <c r="F78" s="14"/>
      <c r="G78" s="14"/>
      <c r="H78" s="14"/>
      <c r="I78" s="5"/>
      <c r="J78" s="5"/>
      <c r="K78" s="5"/>
    </row>
    <row r="79" spans="1:16" x14ac:dyDescent="0.2">
      <c r="A79" s="14"/>
      <c r="B79" s="14"/>
      <c r="C79" s="14"/>
      <c r="D79" s="14"/>
      <c r="E79" s="14"/>
      <c r="F79" s="14"/>
      <c r="G79" s="14"/>
      <c r="H79" s="14"/>
      <c r="I79" s="5"/>
      <c r="J79" s="5"/>
      <c r="K79" s="5"/>
    </row>
    <row r="80" spans="1:16" x14ac:dyDescent="0.2">
      <c r="A80" s="14"/>
      <c r="B80" s="14"/>
      <c r="C80" s="14"/>
      <c r="D80" s="14"/>
      <c r="E80" s="14"/>
      <c r="F80" s="14"/>
      <c r="G80" s="14"/>
      <c r="H80" s="14"/>
      <c r="I80" s="5"/>
      <c r="J80" s="5"/>
      <c r="K80" s="5"/>
    </row>
    <row r="81" spans="1:16" x14ac:dyDescent="0.2">
      <c r="A81" s="14"/>
      <c r="B81" s="14"/>
      <c r="C81" s="14"/>
      <c r="D81" s="14"/>
      <c r="E81" s="14"/>
      <c r="F81" s="14"/>
      <c r="G81" s="14"/>
      <c r="H81" s="14"/>
      <c r="I81" s="5"/>
      <c r="J81" s="5"/>
      <c r="K81" s="5"/>
    </row>
    <row r="82" spans="1:16" x14ac:dyDescent="0.2">
      <c r="A82" s="14"/>
      <c r="B82" s="14"/>
      <c r="C82" s="14"/>
      <c r="D82" s="14"/>
      <c r="E82" s="14"/>
      <c r="F82" s="14"/>
      <c r="G82" s="14"/>
      <c r="H82" s="14"/>
      <c r="I82" s="5"/>
      <c r="J82" s="5"/>
      <c r="K82" s="5"/>
    </row>
    <row r="83" spans="1:16" ht="15" x14ac:dyDescent="0.25">
      <c r="A83" s="14"/>
      <c r="B83" s="14"/>
      <c r="C83" s="14"/>
      <c r="D83" s="14"/>
      <c r="E83" s="14"/>
      <c r="F83" s="14"/>
      <c r="G83" s="14"/>
      <c r="H83" s="14"/>
      <c r="I83" s="5"/>
      <c r="J83" s="5"/>
      <c r="K83" s="11"/>
    </row>
    <row r="84" spans="1:16" ht="15" x14ac:dyDescent="0.25">
      <c r="A84" s="14"/>
      <c r="B84" s="14"/>
      <c r="C84" s="14"/>
      <c r="D84" s="14"/>
      <c r="E84" s="14"/>
      <c r="F84" s="14"/>
      <c r="G84" s="14"/>
      <c r="H84" s="14"/>
      <c r="I84" s="5"/>
      <c r="J84" s="5"/>
      <c r="K84" s="11"/>
    </row>
    <row r="85" spans="1:16" ht="15" x14ac:dyDescent="0.25">
      <c r="A85" s="14"/>
      <c r="B85" s="14"/>
      <c r="C85" s="14"/>
      <c r="D85" s="14"/>
      <c r="E85" s="14"/>
      <c r="F85" s="14"/>
      <c r="G85" s="14"/>
      <c r="H85" s="14"/>
      <c r="I85" s="5"/>
      <c r="J85" s="5"/>
      <c r="K85" s="11"/>
    </row>
    <row r="86" spans="1:16" ht="15" x14ac:dyDescent="0.25">
      <c r="A86" s="14"/>
      <c r="B86" s="14"/>
      <c r="C86" s="14"/>
      <c r="D86" s="14"/>
      <c r="E86" s="14"/>
      <c r="F86" s="14"/>
      <c r="G86" s="14"/>
      <c r="H86" s="14"/>
      <c r="I86" s="5"/>
      <c r="J86" s="5"/>
      <c r="K86" s="11"/>
    </row>
    <row r="87" spans="1:16" ht="15" x14ac:dyDescent="0.25">
      <c r="A87" s="14"/>
      <c r="B87" s="14"/>
      <c r="C87" s="14"/>
      <c r="D87" s="14"/>
      <c r="E87" s="14"/>
      <c r="F87" s="14"/>
      <c r="G87" s="14"/>
      <c r="H87" s="14"/>
      <c r="I87" s="5"/>
      <c r="J87" s="5"/>
      <c r="K87" s="11"/>
    </row>
    <row r="88" spans="1:16" ht="15" x14ac:dyDescent="0.25">
      <c r="A88" s="14"/>
      <c r="B88" s="14"/>
      <c r="C88" s="14"/>
      <c r="D88" s="14"/>
      <c r="E88" s="14"/>
      <c r="F88" s="14"/>
      <c r="G88" s="14"/>
      <c r="H88" s="14"/>
      <c r="I88" s="5"/>
      <c r="J88" s="5"/>
      <c r="K88" s="11"/>
    </row>
    <row r="89" spans="1:16" ht="15" x14ac:dyDescent="0.25">
      <c r="A89" s="14"/>
      <c r="B89" s="14"/>
      <c r="C89" s="14"/>
      <c r="D89" s="14"/>
      <c r="E89" s="14"/>
      <c r="F89" s="14"/>
      <c r="G89" s="14"/>
      <c r="H89" s="14"/>
      <c r="I89" s="5"/>
      <c r="J89" s="5"/>
      <c r="K89" s="11"/>
    </row>
    <row r="90" spans="1:16" ht="15" x14ac:dyDescent="0.25">
      <c r="A90" s="14"/>
      <c r="B90" s="14"/>
      <c r="C90" s="14"/>
      <c r="D90" s="14"/>
      <c r="E90" s="14"/>
      <c r="F90" s="14"/>
      <c r="G90" s="14"/>
      <c r="H90" s="14"/>
      <c r="I90" s="5"/>
      <c r="J90" s="5"/>
      <c r="K90" s="11"/>
    </row>
    <row r="91" spans="1:16" ht="15" x14ac:dyDescent="0.25">
      <c r="A91" s="14"/>
      <c r="B91" s="14"/>
      <c r="C91" s="14"/>
      <c r="D91" s="14"/>
      <c r="E91" s="14"/>
      <c r="F91" s="14"/>
      <c r="G91" s="14"/>
      <c r="H91" s="14"/>
      <c r="I91" s="5"/>
      <c r="J91" s="5"/>
      <c r="K91" s="11"/>
    </row>
    <row r="92" spans="1:16" ht="15" x14ac:dyDescent="0.25">
      <c r="A92" s="14"/>
      <c r="B92" s="14"/>
      <c r="C92" s="14"/>
      <c r="D92" s="14"/>
      <c r="E92" s="14"/>
      <c r="F92" s="14"/>
      <c r="G92" s="14"/>
      <c r="H92" s="14"/>
      <c r="I92" s="5"/>
      <c r="J92" s="5"/>
      <c r="K92" s="11"/>
    </row>
    <row r="93" spans="1:16" ht="15" x14ac:dyDescent="0.25">
      <c r="A93" s="14"/>
      <c r="B93" s="14"/>
      <c r="C93" s="14"/>
      <c r="D93" s="14"/>
      <c r="E93" s="14"/>
      <c r="F93" s="14"/>
      <c r="G93" s="14"/>
      <c r="H93" s="14"/>
      <c r="I93" s="5"/>
      <c r="J93" s="5"/>
      <c r="K93" s="11"/>
    </row>
    <row r="94" spans="1:16" ht="15" x14ac:dyDescent="0.25">
      <c r="A94" s="14"/>
      <c r="B94" s="14"/>
      <c r="C94" s="14"/>
      <c r="D94" s="14"/>
      <c r="E94" s="14"/>
      <c r="F94" s="14"/>
      <c r="G94" s="14"/>
      <c r="H94" s="14"/>
      <c r="I94" s="5"/>
      <c r="J94" s="5"/>
      <c r="K94" s="11"/>
    </row>
    <row r="95" spans="1:16" ht="15" x14ac:dyDescent="0.25">
      <c r="A95" s="14"/>
      <c r="B95" s="14"/>
      <c r="C95" s="14"/>
      <c r="D95" s="14"/>
      <c r="E95" s="14"/>
      <c r="F95" s="14"/>
      <c r="G95" s="14"/>
      <c r="H95" s="14"/>
      <c r="I95" s="5"/>
      <c r="J95" s="5"/>
      <c r="K95" s="11"/>
    </row>
    <row r="96" spans="1:16" ht="15" x14ac:dyDescent="0.25">
      <c r="A96" s="1"/>
      <c r="C96" s="8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</row>
    <row r="97" spans="1:16" x14ac:dyDescent="0.2">
      <c r="D97" s="58"/>
      <c r="E97" s="58"/>
      <c r="F97" s="58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 x14ac:dyDescent="0.2">
      <c r="B98" s="8"/>
      <c r="C98" s="7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9"/>
    </row>
    <row r="99" spans="1:16" x14ac:dyDescent="0.2">
      <c r="B99" s="8"/>
      <c r="C99" s="7"/>
      <c r="D99" s="5"/>
      <c r="E99" s="5"/>
      <c r="F99" s="5"/>
      <c r="G99" s="5"/>
      <c r="H99" s="5"/>
      <c r="I99" s="5"/>
      <c r="J99" s="5"/>
      <c r="K99" s="5"/>
      <c r="L99" s="5"/>
      <c r="M99" s="9"/>
      <c r="N99" s="9"/>
      <c r="O99" s="9"/>
      <c r="P99" s="5"/>
    </row>
    <row r="100" spans="1:16" ht="15" x14ac:dyDescent="0.25">
      <c r="B100" s="8"/>
      <c r="C100" s="7"/>
      <c r="D100" s="5"/>
      <c r="E100" s="5"/>
      <c r="F100" s="5"/>
      <c r="G100" s="5"/>
      <c r="H100" s="5"/>
      <c r="I100" s="5"/>
      <c r="J100" s="5"/>
      <c r="K100" s="5"/>
      <c r="L100" s="5"/>
      <c r="M100" s="9"/>
      <c r="N100" s="9"/>
      <c r="O100" s="11"/>
      <c r="P100" s="5"/>
    </row>
    <row r="101" spans="1:16" ht="15" x14ac:dyDescent="0.25">
      <c r="A101" s="14"/>
      <c r="B101" s="14"/>
      <c r="C101" s="14"/>
      <c r="D101" s="14"/>
      <c r="E101" s="14"/>
      <c r="F101" s="14"/>
      <c r="G101" s="14"/>
      <c r="H101" s="14"/>
      <c r="I101" s="5"/>
      <c r="J101" s="5"/>
      <c r="K101" s="11"/>
    </row>
    <row r="102" spans="1:16" ht="15" x14ac:dyDescent="0.25">
      <c r="A102" s="14"/>
      <c r="B102" s="14"/>
      <c r="C102" s="14"/>
      <c r="D102" s="14"/>
      <c r="E102" s="14"/>
      <c r="F102" s="14"/>
      <c r="G102" s="14"/>
      <c r="H102" s="14"/>
      <c r="I102" s="5"/>
      <c r="J102" s="5"/>
      <c r="K102" s="11"/>
    </row>
    <row r="103" spans="1:16" ht="15" x14ac:dyDescent="0.25">
      <c r="A103" s="14"/>
      <c r="B103" s="14"/>
      <c r="C103" s="14"/>
      <c r="D103" s="14"/>
      <c r="E103" s="14"/>
      <c r="F103" s="14"/>
      <c r="G103" s="14"/>
      <c r="H103" s="14"/>
      <c r="I103" s="5"/>
      <c r="J103" s="5"/>
      <c r="K103" s="11"/>
    </row>
    <row r="104" spans="1:16" ht="15" x14ac:dyDescent="0.25">
      <c r="A104" s="52"/>
      <c r="C104" s="8"/>
      <c r="D104" s="8"/>
      <c r="E104" s="8"/>
      <c r="F104" s="8"/>
      <c r="G104" s="8"/>
      <c r="H104" s="8"/>
      <c r="I104" s="11"/>
      <c r="J104" s="11"/>
      <c r="K104" s="11"/>
    </row>
    <row r="105" spans="1:16" ht="15" x14ac:dyDescent="0.25">
      <c r="A105" s="1"/>
      <c r="B105" s="1"/>
      <c r="C105" s="53"/>
      <c r="D105" s="53"/>
      <c r="E105" s="53"/>
      <c r="F105" s="53"/>
      <c r="G105" s="53"/>
      <c r="H105" s="53"/>
      <c r="I105" s="6"/>
      <c r="J105" s="6"/>
      <c r="K105" s="6"/>
    </row>
    <row r="106" spans="1:16" ht="15" x14ac:dyDescent="0.25">
      <c r="A106" s="1"/>
      <c r="B106" s="1"/>
      <c r="C106" s="53"/>
      <c r="D106" s="53"/>
      <c r="E106" s="53"/>
      <c r="F106" s="53"/>
      <c r="G106" s="53"/>
      <c r="H106" s="53"/>
      <c r="I106" s="6"/>
      <c r="J106" s="6"/>
      <c r="K106" s="6"/>
    </row>
    <row r="107" spans="1:16" x14ac:dyDescent="0.2">
      <c r="I107" s="49"/>
      <c r="J107" s="49"/>
      <c r="K107" s="49"/>
    </row>
    <row r="108" spans="1:16" x14ac:dyDescent="0.2">
      <c r="I108" s="49"/>
      <c r="J108" s="49"/>
      <c r="K108" s="49"/>
    </row>
    <row r="109" spans="1:16" ht="15" x14ac:dyDescent="0.25">
      <c r="A109" s="1"/>
      <c r="B109" s="1"/>
      <c r="C109" s="1"/>
      <c r="D109" s="1"/>
      <c r="E109" s="1"/>
      <c r="F109" s="1"/>
      <c r="G109" s="1"/>
      <c r="H109" s="1"/>
      <c r="I109" s="6"/>
      <c r="J109" s="6"/>
      <c r="K109" s="6"/>
    </row>
    <row r="110" spans="1:16" x14ac:dyDescent="0.2">
      <c r="I110" s="49"/>
      <c r="J110" s="49"/>
      <c r="K110" s="49"/>
    </row>
    <row r="111" spans="1:16" x14ac:dyDescent="0.2">
      <c r="I111" s="49"/>
      <c r="J111" s="49"/>
      <c r="K111" s="49"/>
    </row>
    <row r="112" spans="1:16" x14ac:dyDescent="0.2">
      <c r="I112" s="49"/>
      <c r="J112" s="49"/>
      <c r="K112" s="49"/>
    </row>
    <row r="113" spans="1:11" x14ac:dyDescent="0.2">
      <c r="I113" s="49"/>
      <c r="J113" s="49"/>
      <c r="K113" s="49"/>
    </row>
    <row r="114" spans="1:11" x14ac:dyDescent="0.2">
      <c r="I114" s="49"/>
      <c r="J114" s="49"/>
      <c r="K114" s="49"/>
    </row>
    <row r="115" spans="1:11" x14ac:dyDescent="0.2">
      <c r="C115" s="8"/>
      <c r="D115" s="8"/>
      <c r="E115" s="8"/>
      <c r="F115" s="8"/>
      <c r="G115" s="8"/>
      <c r="H115" s="8"/>
      <c r="I115" s="49"/>
      <c r="J115" s="49"/>
      <c r="K115" s="49"/>
    </row>
    <row r="116" spans="1:11" x14ac:dyDescent="0.2">
      <c r="I116" s="5"/>
      <c r="J116" s="5"/>
      <c r="K116" s="5"/>
    </row>
    <row r="117" spans="1:11" x14ac:dyDescent="0.2">
      <c r="A117" s="14"/>
      <c r="B117" s="14"/>
      <c r="C117" s="14"/>
      <c r="D117" s="14"/>
      <c r="E117" s="14"/>
      <c r="F117" s="14"/>
      <c r="G117" s="14"/>
      <c r="H117" s="14"/>
      <c r="I117" s="59"/>
      <c r="J117" s="59"/>
      <c r="K117" s="59"/>
    </row>
    <row r="118" spans="1:11" x14ac:dyDescent="0.2">
      <c r="A118" s="14"/>
      <c r="B118" s="14"/>
      <c r="C118" s="14"/>
      <c r="D118" s="14"/>
      <c r="E118" s="14"/>
      <c r="F118" s="14"/>
      <c r="G118" s="14"/>
      <c r="H118" s="14"/>
      <c r="I118" s="59"/>
      <c r="J118" s="59"/>
      <c r="K118" s="59"/>
    </row>
    <row r="119" spans="1:11" x14ac:dyDescent="0.2">
      <c r="A119" s="14"/>
      <c r="B119" s="14"/>
      <c r="C119" s="14"/>
      <c r="D119" s="14"/>
      <c r="E119" s="14"/>
      <c r="F119" s="14"/>
      <c r="G119" s="14"/>
      <c r="H119" s="14"/>
      <c r="I119" s="59"/>
      <c r="J119" s="59"/>
      <c r="K119" s="59"/>
    </row>
    <row r="120" spans="1:11" x14ac:dyDescent="0.2">
      <c r="A120" s="14"/>
      <c r="B120" s="14"/>
      <c r="C120" s="14"/>
      <c r="D120" s="14"/>
      <c r="E120" s="14"/>
      <c r="F120" s="14"/>
      <c r="G120" s="14"/>
      <c r="H120" s="14"/>
      <c r="I120" s="59"/>
      <c r="J120" s="59"/>
      <c r="K120" s="59"/>
    </row>
    <row r="121" spans="1:11" x14ac:dyDescent="0.2">
      <c r="A121" s="14"/>
      <c r="B121" s="14"/>
      <c r="C121" s="14"/>
      <c r="D121" s="14"/>
      <c r="E121" s="14"/>
      <c r="F121" s="14"/>
      <c r="G121" s="14"/>
      <c r="H121" s="14"/>
      <c r="I121" s="59"/>
      <c r="J121" s="59"/>
      <c r="K121" s="59"/>
    </row>
    <row r="122" spans="1:11" x14ac:dyDescent="0.2">
      <c r="A122" s="14"/>
      <c r="B122" s="14"/>
      <c r="C122" s="14"/>
      <c r="D122" s="14"/>
      <c r="E122" s="14"/>
      <c r="F122" s="14"/>
      <c r="G122" s="14"/>
      <c r="H122" s="14"/>
      <c r="I122" s="59"/>
      <c r="J122" s="59"/>
      <c r="K122" s="59"/>
    </row>
    <row r="123" spans="1:11" x14ac:dyDescent="0.2">
      <c r="A123" s="14"/>
      <c r="B123" s="14"/>
      <c r="C123" s="14"/>
      <c r="D123" s="14"/>
      <c r="E123" s="14"/>
      <c r="F123" s="14"/>
      <c r="G123" s="14"/>
      <c r="H123" s="14"/>
      <c r="I123" s="59"/>
      <c r="J123" s="59"/>
      <c r="K123" s="59"/>
    </row>
    <row r="124" spans="1:11" x14ac:dyDescent="0.2">
      <c r="A124" s="14"/>
      <c r="B124" s="14"/>
      <c r="C124" s="14"/>
      <c r="D124" s="14"/>
      <c r="E124" s="14"/>
      <c r="F124" s="14"/>
      <c r="G124" s="14"/>
      <c r="H124" s="14"/>
      <c r="I124" s="5"/>
      <c r="J124" s="5"/>
      <c r="K124" s="5"/>
    </row>
    <row r="125" spans="1:11" x14ac:dyDescent="0.2">
      <c r="A125" s="14"/>
      <c r="B125" s="14"/>
      <c r="C125" s="14"/>
      <c r="D125" s="14"/>
      <c r="E125" s="14"/>
      <c r="F125" s="14"/>
      <c r="G125" s="14"/>
      <c r="H125" s="14"/>
      <c r="I125" s="5"/>
      <c r="J125" s="5"/>
      <c r="K125" s="5"/>
    </row>
    <row r="126" spans="1:11" x14ac:dyDescent="0.2">
      <c r="I126" s="5"/>
      <c r="J126" s="5"/>
      <c r="K126" s="5"/>
    </row>
    <row r="127" spans="1:11" x14ac:dyDescent="0.2">
      <c r="I127" s="5"/>
      <c r="J127" s="5"/>
    </row>
    <row r="128" spans="1:11" x14ac:dyDescent="0.2">
      <c r="I128" s="5"/>
      <c r="J128" s="5"/>
    </row>
    <row r="129" spans="9:10" x14ac:dyDescent="0.2">
      <c r="I129" s="5"/>
      <c r="J129" s="5"/>
    </row>
    <row r="130" spans="9:10" x14ac:dyDescent="0.2">
      <c r="I130" s="5"/>
      <c r="J130" s="5"/>
    </row>
    <row r="131" spans="9:10" x14ac:dyDescent="0.2">
      <c r="I131" s="5"/>
      <c r="J131" s="5"/>
    </row>
    <row r="132" spans="9:10" x14ac:dyDescent="0.2">
      <c r="I132" s="5"/>
      <c r="J132" s="5"/>
    </row>
    <row r="133" spans="9:10" x14ac:dyDescent="0.2">
      <c r="I133" s="5"/>
      <c r="J133" s="5"/>
    </row>
  </sheetData>
  <mergeCells count="1">
    <mergeCell ref="A5:C5"/>
  </mergeCells>
  <printOptions horizontalCentered="1"/>
  <pageMargins left="0.25" right="0.25" top="0.53740157499999996" bottom="0" header="0" footer="0.511811023622047"/>
  <pageSetup paperSize="9" scale="56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134"/>
  <sheetViews>
    <sheetView zoomScaleNormal="100" zoomScaleSheetLayoutView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P71" sqref="P71"/>
    </sheetView>
  </sheetViews>
  <sheetFormatPr defaultColWidth="13.85546875" defaultRowHeight="14.25" x14ac:dyDescent="0.2"/>
  <cols>
    <col min="1" max="1" width="0.85546875" style="2" customWidth="1"/>
    <col min="2" max="2" width="0.7109375" style="2" customWidth="1"/>
    <col min="3" max="3" width="32.7109375" style="2" customWidth="1"/>
    <col min="4" max="15" width="9.42578125" style="2" customWidth="1"/>
    <col min="16" max="16" width="11.7109375" style="2" customWidth="1"/>
    <col min="17" max="16384" width="13.85546875" style="2"/>
  </cols>
  <sheetData>
    <row r="1" spans="1:17" ht="15" x14ac:dyDescent="0.25">
      <c r="A1" s="1" t="s">
        <v>93</v>
      </c>
      <c r="I1" s="5"/>
      <c r="J1" s="5"/>
    </row>
    <row r="2" spans="1:17" ht="15" x14ac:dyDescent="0.25">
      <c r="A2" s="1" t="s">
        <v>164</v>
      </c>
      <c r="I2" s="5"/>
      <c r="J2" s="5"/>
    </row>
    <row r="3" spans="1:17" x14ac:dyDescent="0.2">
      <c r="A3" s="2" t="s">
        <v>6</v>
      </c>
      <c r="I3" s="5"/>
      <c r="J3" s="5"/>
    </row>
    <row r="4" spans="1:17" x14ac:dyDescent="0.2">
      <c r="I4" s="5"/>
      <c r="J4" s="5"/>
    </row>
    <row r="5" spans="1:17" ht="21.75" customHeight="1" thickBot="1" x14ac:dyDescent="0.25">
      <c r="A5" s="102" t="s">
        <v>119</v>
      </c>
      <c r="B5" s="103"/>
      <c r="C5" s="104"/>
      <c r="D5" s="62" t="s">
        <v>25</v>
      </c>
      <c r="E5" s="45" t="s">
        <v>26</v>
      </c>
      <c r="F5" s="45" t="s">
        <v>27</v>
      </c>
      <c r="G5" s="45" t="s">
        <v>82</v>
      </c>
      <c r="H5" s="45" t="s">
        <v>0</v>
      </c>
      <c r="I5" s="45" t="s">
        <v>96</v>
      </c>
      <c r="J5" s="45" t="s">
        <v>97</v>
      </c>
      <c r="K5" s="45" t="s">
        <v>94</v>
      </c>
      <c r="L5" s="45" t="s">
        <v>28</v>
      </c>
      <c r="M5" s="45" t="s">
        <v>29</v>
      </c>
      <c r="N5" s="45" t="s">
        <v>30</v>
      </c>
      <c r="O5" s="45" t="s">
        <v>31</v>
      </c>
      <c r="P5" s="46" t="s">
        <v>38</v>
      </c>
    </row>
    <row r="6" spans="1:17" s="14" customFormat="1" ht="15" thickTop="1" x14ac:dyDescent="0.2">
      <c r="A6" s="2"/>
      <c r="B6" s="2"/>
      <c r="C6" s="2"/>
      <c r="D6" s="5"/>
      <c r="E6" s="5"/>
      <c r="F6" s="5"/>
      <c r="G6" s="5"/>
      <c r="H6" s="5"/>
      <c r="I6" s="5"/>
      <c r="J6" s="5"/>
      <c r="K6" s="2"/>
      <c r="L6" s="5"/>
      <c r="M6" s="5"/>
      <c r="N6" s="5"/>
      <c r="O6" s="5"/>
      <c r="P6" s="5"/>
    </row>
    <row r="7" spans="1:17" s="14" customFormat="1" ht="15" x14ac:dyDescent="0.25">
      <c r="A7" s="1" t="s">
        <v>92</v>
      </c>
      <c r="B7" s="2"/>
      <c r="C7" s="8"/>
      <c r="D7" s="11">
        <f>D9+D70</f>
        <v>107275</v>
      </c>
      <c r="E7" s="11">
        <f t="shared" ref="E7:P7" si="0">E9+E70</f>
        <v>61848</v>
      </c>
      <c r="F7" s="11">
        <f t="shared" si="0"/>
        <v>86831</v>
      </c>
      <c r="G7" s="11">
        <f t="shared" si="0"/>
        <v>122778</v>
      </c>
      <c r="H7" s="11">
        <f t="shared" si="0"/>
        <v>82271</v>
      </c>
      <c r="I7" s="11">
        <f t="shared" si="0"/>
        <v>132265</v>
      </c>
      <c r="J7" s="11">
        <f t="shared" si="0"/>
        <v>96778</v>
      </c>
      <c r="K7" s="11">
        <f t="shared" si="0"/>
        <v>89498</v>
      </c>
      <c r="L7" s="11">
        <f t="shared" si="0"/>
        <v>136489</v>
      </c>
      <c r="M7" s="11">
        <f t="shared" si="0"/>
        <v>119034</v>
      </c>
      <c r="N7" s="11">
        <f t="shared" si="0"/>
        <v>102656</v>
      </c>
      <c r="O7" s="11">
        <f t="shared" si="0"/>
        <v>71402</v>
      </c>
      <c r="P7" s="11">
        <f t="shared" si="0"/>
        <v>1209125</v>
      </c>
      <c r="Q7" s="59"/>
    </row>
    <row r="8" spans="1:17" s="14" customFormat="1" x14ac:dyDescent="0.2">
      <c r="A8" s="2"/>
      <c r="B8" s="2"/>
      <c r="C8" s="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7" ht="15" x14ac:dyDescent="0.25">
      <c r="A9" s="1" t="s">
        <v>53</v>
      </c>
      <c r="D9" s="6">
        <f>D12+D20+D55+D65</f>
        <v>107275</v>
      </c>
      <c r="E9" s="6">
        <f t="shared" ref="E9:P9" si="1">E12+E20+E55+E65</f>
        <v>61848</v>
      </c>
      <c r="F9" s="6">
        <f t="shared" si="1"/>
        <v>86831</v>
      </c>
      <c r="G9" s="6">
        <f t="shared" si="1"/>
        <v>122778</v>
      </c>
      <c r="H9" s="6">
        <f t="shared" si="1"/>
        <v>82271</v>
      </c>
      <c r="I9" s="6">
        <f t="shared" si="1"/>
        <v>132265</v>
      </c>
      <c r="J9" s="6">
        <f t="shared" si="1"/>
        <v>96778</v>
      </c>
      <c r="K9" s="6">
        <f t="shared" si="1"/>
        <v>84498</v>
      </c>
      <c r="L9" s="6">
        <f t="shared" si="1"/>
        <v>134489</v>
      </c>
      <c r="M9" s="6">
        <f t="shared" si="1"/>
        <v>119034</v>
      </c>
      <c r="N9" s="6">
        <f t="shared" si="1"/>
        <v>102656</v>
      </c>
      <c r="O9" s="6">
        <f t="shared" si="1"/>
        <v>69402</v>
      </c>
      <c r="P9" s="6">
        <f t="shared" si="1"/>
        <v>1200125</v>
      </c>
    </row>
    <row r="10" spans="1:17" ht="15" x14ac:dyDescent="0.25">
      <c r="A10" s="1"/>
      <c r="C10" s="1" t="s">
        <v>91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7" x14ac:dyDescent="0.2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7" ht="15" x14ac:dyDescent="0.25">
      <c r="B12" s="1" t="s">
        <v>50</v>
      </c>
      <c r="D12" s="6">
        <f>SUM(D13:D18)</f>
        <v>87429</v>
      </c>
      <c r="E12" s="6">
        <f t="shared" ref="E12:O12" si="2">SUM(E13:E18)</f>
        <v>41701</v>
      </c>
      <c r="F12" s="6">
        <f t="shared" si="2"/>
        <v>66828</v>
      </c>
      <c r="G12" s="6">
        <f t="shared" si="2"/>
        <v>101032</v>
      </c>
      <c r="H12" s="6">
        <f t="shared" si="2"/>
        <v>54945</v>
      </c>
      <c r="I12" s="6">
        <f t="shared" si="2"/>
        <v>61577</v>
      </c>
      <c r="J12" s="6">
        <f t="shared" si="2"/>
        <v>72201</v>
      </c>
      <c r="K12" s="6">
        <f t="shared" si="2"/>
        <v>57528</v>
      </c>
      <c r="L12" s="6">
        <f t="shared" si="2"/>
        <v>113511</v>
      </c>
      <c r="M12" s="6">
        <f t="shared" si="2"/>
        <v>94252</v>
      </c>
      <c r="N12" s="6">
        <f t="shared" si="2"/>
        <v>74271</v>
      </c>
      <c r="O12" s="6">
        <f t="shared" si="2"/>
        <v>53368</v>
      </c>
      <c r="P12" s="6">
        <f>SUM(P13:P18)</f>
        <v>878643</v>
      </c>
      <c r="Q12" s="6"/>
    </row>
    <row r="13" spans="1:17" ht="15" x14ac:dyDescent="0.25">
      <c r="B13" s="1"/>
      <c r="C13" s="2" t="s">
        <v>99</v>
      </c>
      <c r="D13" s="67">
        <v>16800</v>
      </c>
      <c r="E13" s="67">
        <v>11375</v>
      </c>
      <c r="F13" s="67">
        <v>9000</v>
      </c>
      <c r="G13" s="67">
        <v>28135</v>
      </c>
      <c r="H13" s="67">
        <v>11300</v>
      </c>
      <c r="I13" s="67">
        <v>4793</v>
      </c>
      <c r="J13" s="67">
        <v>6820</v>
      </c>
      <c r="K13" s="67">
        <v>10719</v>
      </c>
      <c r="L13" s="67">
        <v>8270</v>
      </c>
      <c r="M13" s="67">
        <v>24651</v>
      </c>
      <c r="N13" s="68">
        <v>18000</v>
      </c>
      <c r="O13" s="68">
        <v>7090</v>
      </c>
      <c r="P13" s="68">
        <f>SUM(D13:O13)</f>
        <v>156953</v>
      </c>
      <c r="Q13" s="6"/>
    </row>
    <row r="14" spans="1:17" ht="15" x14ac:dyDescent="0.25">
      <c r="B14" s="1"/>
      <c r="C14" s="2" t="s">
        <v>71</v>
      </c>
      <c r="D14" s="83">
        <v>0</v>
      </c>
      <c r="E14" s="70">
        <v>0</v>
      </c>
      <c r="F14" s="67">
        <v>2500</v>
      </c>
      <c r="G14" s="67">
        <v>3900</v>
      </c>
      <c r="H14" s="70">
        <v>0</v>
      </c>
      <c r="I14" s="71">
        <v>0</v>
      </c>
      <c r="J14" s="71">
        <v>0</v>
      </c>
      <c r="K14" s="71">
        <v>0</v>
      </c>
      <c r="L14" s="67">
        <v>2000</v>
      </c>
      <c r="M14" s="71">
        <v>0</v>
      </c>
      <c r="N14" s="68">
        <v>1667</v>
      </c>
      <c r="O14" s="73">
        <v>0</v>
      </c>
      <c r="P14" s="68">
        <f t="shared" ref="P14:P18" si="3">SUM(D14:O14)</f>
        <v>10067</v>
      </c>
    </row>
    <row r="15" spans="1:17" ht="15" x14ac:dyDescent="0.25">
      <c r="B15" s="1"/>
      <c r="C15" s="7" t="s">
        <v>100</v>
      </c>
      <c r="D15" s="69">
        <v>6996</v>
      </c>
      <c r="E15" s="67">
        <v>8197</v>
      </c>
      <c r="F15" s="67">
        <v>7893</v>
      </c>
      <c r="G15" s="67">
        <v>4961</v>
      </c>
      <c r="H15" s="67">
        <v>16526</v>
      </c>
      <c r="I15" s="67">
        <v>29821</v>
      </c>
      <c r="J15" s="67">
        <v>6733</v>
      </c>
      <c r="K15" s="67">
        <v>20165</v>
      </c>
      <c r="L15" s="67">
        <v>50197</v>
      </c>
      <c r="M15" s="67">
        <v>7754</v>
      </c>
      <c r="N15" s="68">
        <v>29502</v>
      </c>
      <c r="O15" s="68">
        <v>24142</v>
      </c>
      <c r="P15" s="68">
        <f t="shared" si="3"/>
        <v>212887</v>
      </c>
    </row>
    <row r="16" spans="1:17" x14ac:dyDescent="0.2">
      <c r="B16" s="8"/>
      <c r="C16" s="7" t="s">
        <v>101</v>
      </c>
      <c r="D16" s="69">
        <v>17</v>
      </c>
      <c r="E16" s="70">
        <v>0</v>
      </c>
      <c r="F16" s="67">
        <v>1</v>
      </c>
      <c r="G16" s="67">
        <v>31</v>
      </c>
      <c r="H16" s="71">
        <v>0</v>
      </c>
      <c r="I16" s="71">
        <v>302</v>
      </c>
      <c r="J16" s="67">
        <v>30</v>
      </c>
      <c r="K16" s="70">
        <v>0</v>
      </c>
      <c r="L16" s="71">
        <v>303</v>
      </c>
      <c r="M16" s="71">
        <v>30</v>
      </c>
      <c r="N16" s="72">
        <v>2</v>
      </c>
      <c r="O16" s="72">
        <v>0</v>
      </c>
      <c r="P16" s="68">
        <f t="shared" si="3"/>
        <v>716</v>
      </c>
      <c r="Q16" s="60"/>
    </row>
    <row r="17" spans="2:17" x14ac:dyDescent="0.2">
      <c r="B17" s="8"/>
      <c r="C17" s="7" t="s">
        <v>102</v>
      </c>
      <c r="D17" s="69">
        <v>8616</v>
      </c>
      <c r="E17" s="67">
        <v>2129</v>
      </c>
      <c r="F17" s="67">
        <v>2866</v>
      </c>
      <c r="G17" s="67">
        <v>9005</v>
      </c>
      <c r="H17" s="67">
        <v>7119</v>
      </c>
      <c r="I17" s="67">
        <v>6661</v>
      </c>
      <c r="J17" s="67">
        <v>3618</v>
      </c>
      <c r="K17" s="67">
        <v>6644</v>
      </c>
      <c r="L17" s="67">
        <v>7741</v>
      </c>
      <c r="M17" s="67">
        <v>6817</v>
      </c>
      <c r="N17" s="68">
        <v>5100</v>
      </c>
      <c r="O17" s="68">
        <v>2136</v>
      </c>
      <c r="P17" s="68">
        <f t="shared" si="3"/>
        <v>68452</v>
      </c>
    </row>
    <row r="18" spans="2:17" s="7" customFormat="1" x14ac:dyDescent="0.2">
      <c r="C18" s="7" t="s">
        <v>104</v>
      </c>
      <c r="D18" s="74">
        <v>55000</v>
      </c>
      <c r="E18" s="74">
        <v>20000</v>
      </c>
      <c r="F18" s="74">
        <v>44568</v>
      </c>
      <c r="G18" s="74">
        <v>55000</v>
      </c>
      <c r="H18" s="67">
        <v>20000</v>
      </c>
      <c r="I18" s="67">
        <v>20000</v>
      </c>
      <c r="J18" s="67">
        <v>55000</v>
      </c>
      <c r="K18" s="67">
        <v>20000</v>
      </c>
      <c r="L18" s="67">
        <v>45000</v>
      </c>
      <c r="M18" s="67">
        <v>55000</v>
      </c>
      <c r="N18" s="68">
        <v>20000</v>
      </c>
      <c r="O18" s="68">
        <v>20000</v>
      </c>
      <c r="P18" s="68">
        <f t="shared" si="3"/>
        <v>429568</v>
      </c>
    </row>
    <row r="19" spans="2:17" s="7" customFormat="1" x14ac:dyDescent="0.2"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</row>
    <row r="20" spans="2:17" ht="15" x14ac:dyDescent="0.25">
      <c r="B20" s="1" t="s">
        <v>49</v>
      </c>
      <c r="D20" s="6">
        <f>D21+D26+D30+D34+D39+D43+D48+D52</f>
        <v>16307</v>
      </c>
      <c r="E20" s="6">
        <f t="shared" ref="E20:P20" si="4">E21+E26+E30+E34+E39+E43+E48+E52</f>
        <v>19836</v>
      </c>
      <c r="F20" s="6">
        <f t="shared" si="4"/>
        <v>19488</v>
      </c>
      <c r="G20" s="6">
        <f t="shared" si="4"/>
        <v>21405</v>
      </c>
      <c r="H20" s="6">
        <f t="shared" si="4"/>
        <v>26876</v>
      </c>
      <c r="I20" s="6">
        <f t="shared" si="4"/>
        <v>7452</v>
      </c>
      <c r="J20" s="6">
        <f t="shared" si="4"/>
        <v>24122</v>
      </c>
      <c r="K20" s="6">
        <f t="shared" si="4"/>
        <v>26478</v>
      </c>
      <c r="L20" s="6">
        <f t="shared" si="4"/>
        <v>20524</v>
      </c>
      <c r="M20" s="6">
        <f t="shared" si="4"/>
        <v>24556</v>
      </c>
      <c r="N20" s="6">
        <f t="shared" si="4"/>
        <v>16505</v>
      </c>
      <c r="O20" s="6">
        <f t="shared" si="4"/>
        <v>10805</v>
      </c>
      <c r="P20" s="6">
        <f t="shared" si="4"/>
        <v>234354</v>
      </c>
      <c r="Q20" s="5"/>
    </row>
    <row r="21" spans="2:17" s="1" customFormat="1" ht="15" x14ac:dyDescent="0.25">
      <c r="B21" s="53"/>
      <c r="C21" s="10" t="s">
        <v>8</v>
      </c>
      <c r="D21" s="88">
        <f>SUM(D22:D25)</f>
        <v>3606</v>
      </c>
      <c r="E21" s="88">
        <f t="shared" ref="E21:P21" si="5">SUM(E22:E25)</f>
        <v>7018</v>
      </c>
      <c r="F21" s="88">
        <f t="shared" si="5"/>
        <v>5759</v>
      </c>
      <c r="G21" s="88">
        <f t="shared" si="5"/>
        <v>5107</v>
      </c>
      <c r="H21" s="88">
        <f t="shared" si="5"/>
        <v>14470</v>
      </c>
      <c r="I21" s="88">
        <f t="shared" si="5"/>
        <v>4191</v>
      </c>
      <c r="J21" s="88">
        <f t="shared" si="5"/>
        <v>2523</v>
      </c>
      <c r="K21" s="88">
        <f t="shared" si="5"/>
        <v>7823</v>
      </c>
      <c r="L21" s="88">
        <f t="shared" si="5"/>
        <v>3546</v>
      </c>
      <c r="M21" s="88">
        <f t="shared" si="5"/>
        <v>8869</v>
      </c>
      <c r="N21" s="88">
        <f t="shared" si="5"/>
        <v>5832</v>
      </c>
      <c r="O21" s="88">
        <f t="shared" si="5"/>
        <v>8593</v>
      </c>
      <c r="P21" s="88">
        <f t="shared" si="5"/>
        <v>77337</v>
      </c>
      <c r="Q21" s="13"/>
    </row>
    <row r="22" spans="2:17" x14ac:dyDescent="0.2">
      <c r="B22" s="8"/>
      <c r="C22" s="7" t="s">
        <v>33</v>
      </c>
      <c r="D22" s="5">
        <v>0</v>
      </c>
      <c r="E22" s="49">
        <v>0</v>
      </c>
      <c r="F22" s="5">
        <v>0</v>
      </c>
      <c r="G22" s="5">
        <v>3605</v>
      </c>
      <c r="H22" s="5">
        <v>4000</v>
      </c>
      <c r="I22" s="5">
        <v>3000</v>
      </c>
      <c r="J22" s="5">
        <v>0</v>
      </c>
      <c r="K22" s="5">
        <v>6000</v>
      </c>
      <c r="L22" s="5">
        <v>3000</v>
      </c>
      <c r="M22" s="5">
        <v>3000</v>
      </c>
      <c r="N22" s="5">
        <v>3000</v>
      </c>
      <c r="O22" s="5">
        <v>0</v>
      </c>
      <c r="P22" s="5">
        <f>SUM(D22:O22)</f>
        <v>25605</v>
      </c>
    </row>
    <row r="23" spans="2:17" x14ac:dyDescent="0.2">
      <c r="B23" s="8"/>
      <c r="C23" s="7" t="s">
        <v>34</v>
      </c>
      <c r="D23" s="5">
        <v>3265</v>
      </c>
      <c r="E23" s="49">
        <v>2607</v>
      </c>
      <c r="F23" s="5">
        <v>4911</v>
      </c>
      <c r="G23" s="5">
        <v>1031</v>
      </c>
      <c r="H23" s="5">
        <v>9239</v>
      </c>
      <c r="I23" s="5">
        <v>306</v>
      </c>
      <c r="J23" s="5">
        <v>2278</v>
      </c>
      <c r="K23" s="5">
        <v>1230</v>
      </c>
      <c r="L23" s="5">
        <v>265</v>
      </c>
      <c r="M23" s="5">
        <v>4746</v>
      </c>
      <c r="N23" s="5">
        <v>2597</v>
      </c>
      <c r="O23" s="5">
        <v>4596</v>
      </c>
      <c r="P23" s="5">
        <f t="shared" ref="P23:P25" si="6">SUM(D23:O23)</f>
        <v>37071</v>
      </c>
    </row>
    <row r="24" spans="2:17" x14ac:dyDescent="0.2">
      <c r="B24" s="8"/>
      <c r="C24" s="7" t="s">
        <v>35</v>
      </c>
      <c r="D24" s="5">
        <v>0</v>
      </c>
      <c r="E24" s="49">
        <v>0</v>
      </c>
      <c r="F24" s="5">
        <v>0</v>
      </c>
      <c r="G24" s="5">
        <v>0</v>
      </c>
      <c r="H24" s="5">
        <v>0</v>
      </c>
      <c r="I24" s="5">
        <v>400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f t="shared" si="6"/>
        <v>400</v>
      </c>
    </row>
    <row r="25" spans="2:17" x14ac:dyDescent="0.2">
      <c r="B25" s="8"/>
      <c r="C25" s="7" t="s">
        <v>36</v>
      </c>
      <c r="D25" s="5">
        <v>341</v>
      </c>
      <c r="E25" s="49">
        <v>4411</v>
      </c>
      <c r="F25" s="5">
        <v>848</v>
      </c>
      <c r="G25" s="5">
        <v>471</v>
      </c>
      <c r="H25" s="5">
        <v>1231</v>
      </c>
      <c r="I25" s="5">
        <v>485</v>
      </c>
      <c r="J25" s="5">
        <v>245</v>
      </c>
      <c r="K25" s="5">
        <v>593</v>
      </c>
      <c r="L25" s="5">
        <v>281</v>
      </c>
      <c r="M25" s="5">
        <v>1123</v>
      </c>
      <c r="N25" s="5">
        <v>235</v>
      </c>
      <c r="O25" s="5">
        <v>3997</v>
      </c>
      <c r="P25" s="5">
        <f t="shared" si="6"/>
        <v>14261</v>
      </c>
    </row>
    <row r="26" spans="2:17" s="1" customFormat="1" ht="15" x14ac:dyDescent="0.25">
      <c r="B26" s="53"/>
      <c r="C26" s="10" t="s">
        <v>19</v>
      </c>
      <c r="D26" s="88">
        <f>SUM(D27:D29)</f>
        <v>0</v>
      </c>
      <c r="E26" s="88">
        <f t="shared" ref="E26:P26" si="7">SUM(E27:E29)</f>
        <v>0</v>
      </c>
      <c r="F26" s="88">
        <f t="shared" si="7"/>
        <v>0</v>
      </c>
      <c r="G26" s="88">
        <f t="shared" si="7"/>
        <v>0</v>
      </c>
      <c r="H26" s="88">
        <f t="shared" si="7"/>
        <v>0</v>
      </c>
      <c r="I26" s="88">
        <f t="shared" si="7"/>
        <v>0</v>
      </c>
      <c r="J26" s="88">
        <f t="shared" si="7"/>
        <v>6918</v>
      </c>
      <c r="K26" s="88">
        <f t="shared" si="7"/>
        <v>12017</v>
      </c>
      <c r="L26" s="88">
        <f t="shared" si="7"/>
        <v>12731</v>
      </c>
      <c r="M26" s="88">
        <f t="shared" si="7"/>
        <v>4196</v>
      </c>
      <c r="N26" s="88">
        <f t="shared" si="7"/>
        <v>215</v>
      </c>
      <c r="O26" s="88">
        <f t="shared" si="7"/>
        <v>0</v>
      </c>
      <c r="P26" s="88">
        <f t="shared" si="7"/>
        <v>36077</v>
      </c>
      <c r="Q26" s="13"/>
    </row>
    <row r="27" spans="2:17" x14ac:dyDescent="0.2">
      <c r="B27" s="8"/>
      <c r="C27" s="7" t="s">
        <v>33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3000</v>
      </c>
      <c r="K27" s="5">
        <v>3000</v>
      </c>
      <c r="L27" s="5">
        <v>3000</v>
      </c>
      <c r="M27" s="5">
        <v>3000</v>
      </c>
      <c r="N27" s="5">
        <v>0</v>
      </c>
      <c r="O27" s="5">
        <v>0</v>
      </c>
      <c r="P27" s="5">
        <f>SUM(D27:O27)</f>
        <v>12000</v>
      </c>
    </row>
    <row r="28" spans="2:17" x14ac:dyDescent="0.2">
      <c r="B28" s="8"/>
      <c r="C28" s="7" t="s">
        <v>34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188</v>
      </c>
      <c r="K28" s="5">
        <v>6644</v>
      </c>
      <c r="L28" s="5">
        <v>8873</v>
      </c>
      <c r="M28" s="5">
        <v>2</v>
      </c>
      <c r="N28" s="5">
        <v>177</v>
      </c>
      <c r="O28" s="5">
        <v>0</v>
      </c>
      <c r="P28" s="5">
        <f t="shared" ref="P28:P29" si="8">SUM(D28:O28)</f>
        <v>15884</v>
      </c>
    </row>
    <row r="29" spans="2:17" x14ac:dyDescent="0.2">
      <c r="B29" s="8"/>
      <c r="C29" s="7" t="s">
        <v>36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3730</v>
      </c>
      <c r="K29" s="5">
        <v>2373</v>
      </c>
      <c r="L29" s="5">
        <v>858</v>
      </c>
      <c r="M29" s="5">
        <v>1194</v>
      </c>
      <c r="N29" s="5">
        <v>38</v>
      </c>
      <c r="O29" s="5">
        <v>0</v>
      </c>
      <c r="P29" s="5">
        <f t="shared" si="8"/>
        <v>8193</v>
      </c>
    </row>
    <row r="30" spans="2:17" s="1" customFormat="1" ht="15" x14ac:dyDescent="0.25">
      <c r="B30" s="53"/>
      <c r="C30" s="10" t="s">
        <v>20</v>
      </c>
      <c r="D30" s="88">
        <f>SUM(D31:D33)</f>
        <v>0</v>
      </c>
      <c r="E30" s="88">
        <f t="shared" ref="E30:P30" si="9">SUM(E31:E33)</f>
        <v>0</v>
      </c>
      <c r="F30" s="88">
        <f t="shared" si="9"/>
        <v>0</v>
      </c>
      <c r="G30" s="88">
        <f t="shared" si="9"/>
        <v>0</v>
      </c>
      <c r="H30" s="88">
        <f t="shared" si="9"/>
        <v>0</v>
      </c>
      <c r="I30" s="88">
        <f t="shared" si="9"/>
        <v>0</v>
      </c>
      <c r="J30" s="88">
        <f t="shared" si="9"/>
        <v>3018</v>
      </c>
      <c r="K30" s="88">
        <f t="shared" si="9"/>
        <v>3520</v>
      </c>
      <c r="L30" s="88">
        <f t="shared" si="9"/>
        <v>1153</v>
      </c>
      <c r="M30" s="88">
        <f t="shared" si="9"/>
        <v>3239</v>
      </c>
      <c r="N30" s="88">
        <f t="shared" si="9"/>
        <v>3777</v>
      </c>
      <c r="O30" s="88">
        <f t="shared" si="9"/>
        <v>0</v>
      </c>
      <c r="P30" s="88">
        <f t="shared" si="9"/>
        <v>14707</v>
      </c>
      <c r="Q30" s="13"/>
    </row>
    <row r="31" spans="2:17" x14ac:dyDescent="0.2">
      <c r="B31" s="8"/>
      <c r="C31" s="7" t="s">
        <v>33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3000</v>
      </c>
      <c r="K31" s="5">
        <v>3000</v>
      </c>
      <c r="L31" s="5">
        <v>0</v>
      </c>
      <c r="M31" s="5">
        <v>1585</v>
      </c>
      <c r="N31" s="5">
        <v>3000</v>
      </c>
      <c r="O31" s="5">
        <v>0</v>
      </c>
      <c r="P31" s="5">
        <f>SUM(D31:O31)</f>
        <v>10585</v>
      </c>
    </row>
    <row r="32" spans="2:17" x14ac:dyDescent="0.2">
      <c r="B32" s="8"/>
      <c r="C32" s="7" t="s">
        <v>34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18</v>
      </c>
      <c r="K32" s="5">
        <v>0</v>
      </c>
      <c r="L32" s="5">
        <v>1073</v>
      </c>
      <c r="M32" s="5">
        <v>1096</v>
      </c>
      <c r="N32" s="5">
        <v>277</v>
      </c>
      <c r="O32" s="5">
        <v>0</v>
      </c>
      <c r="P32" s="5">
        <f t="shared" ref="P32:P33" si="10">SUM(D32:O32)</f>
        <v>2464</v>
      </c>
    </row>
    <row r="33" spans="2:16" x14ac:dyDescent="0.2">
      <c r="B33" s="8"/>
      <c r="C33" s="7" t="s">
        <v>36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520</v>
      </c>
      <c r="L33" s="5">
        <v>80</v>
      </c>
      <c r="M33" s="5">
        <v>558</v>
      </c>
      <c r="N33" s="5">
        <v>500</v>
      </c>
      <c r="O33" s="5">
        <v>0</v>
      </c>
      <c r="P33" s="5">
        <f t="shared" si="10"/>
        <v>1658</v>
      </c>
    </row>
    <row r="34" spans="2:16" s="1" customFormat="1" ht="15" x14ac:dyDescent="0.25">
      <c r="B34" s="53"/>
      <c r="C34" s="10" t="s">
        <v>9</v>
      </c>
      <c r="D34" s="88">
        <f>SUM(D35:D38)</f>
        <v>11137</v>
      </c>
      <c r="E34" s="88">
        <f t="shared" ref="E34:P34" si="11">SUM(E35:E38)</f>
        <v>10157</v>
      </c>
      <c r="F34" s="88">
        <f t="shared" si="11"/>
        <v>7684</v>
      </c>
      <c r="G34" s="88">
        <f t="shared" si="11"/>
        <v>7453</v>
      </c>
      <c r="H34" s="88">
        <f t="shared" si="11"/>
        <v>9174</v>
      </c>
      <c r="I34" s="88">
        <f t="shared" si="11"/>
        <v>3011</v>
      </c>
      <c r="J34" s="88">
        <f t="shared" si="11"/>
        <v>8456</v>
      </c>
      <c r="K34" s="88">
        <f t="shared" si="11"/>
        <v>3000</v>
      </c>
      <c r="L34" s="88">
        <f t="shared" si="11"/>
        <v>3000</v>
      </c>
      <c r="M34" s="88">
        <f t="shared" si="11"/>
        <v>4014</v>
      </c>
      <c r="N34" s="88">
        <f t="shared" si="11"/>
        <v>4881</v>
      </c>
      <c r="O34" s="88">
        <f t="shared" si="11"/>
        <v>300</v>
      </c>
      <c r="P34" s="88">
        <f t="shared" si="11"/>
        <v>72267</v>
      </c>
    </row>
    <row r="35" spans="2:16" x14ac:dyDescent="0.2">
      <c r="B35" s="8"/>
      <c r="C35" s="7" t="s">
        <v>33</v>
      </c>
      <c r="D35" s="5">
        <v>8000</v>
      </c>
      <c r="E35" s="5">
        <v>7848</v>
      </c>
      <c r="F35" s="5">
        <v>5025</v>
      </c>
      <c r="G35" s="5">
        <v>3000</v>
      </c>
      <c r="H35" s="5">
        <v>5070</v>
      </c>
      <c r="I35" s="5">
        <v>0</v>
      </c>
      <c r="J35" s="5">
        <v>2935</v>
      </c>
      <c r="K35" s="5">
        <v>3000</v>
      </c>
      <c r="L35" s="5">
        <v>3000</v>
      </c>
      <c r="M35" s="5">
        <v>3000</v>
      </c>
      <c r="N35" s="5">
        <v>3000</v>
      </c>
      <c r="O35" s="5">
        <v>0</v>
      </c>
      <c r="P35" s="5">
        <f>SUM(D35:O35)</f>
        <v>43878</v>
      </c>
    </row>
    <row r="36" spans="2:16" x14ac:dyDescent="0.2">
      <c r="B36" s="8"/>
      <c r="C36" s="7" t="s">
        <v>34</v>
      </c>
      <c r="D36" s="5">
        <v>2273</v>
      </c>
      <c r="E36" s="5">
        <v>2231</v>
      </c>
      <c r="F36" s="5">
        <v>1681</v>
      </c>
      <c r="G36" s="5">
        <v>3556</v>
      </c>
      <c r="H36" s="5">
        <v>1494</v>
      </c>
      <c r="I36" s="5">
        <v>1826</v>
      </c>
      <c r="J36" s="5">
        <v>4623</v>
      </c>
      <c r="K36" s="5">
        <v>0</v>
      </c>
      <c r="L36" s="5">
        <v>0</v>
      </c>
      <c r="M36" s="5">
        <v>4</v>
      </c>
      <c r="N36" s="5">
        <v>473</v>
      </c>
      <c r="O36" s="5">
        <v>0</v>
      </c>
      <c r="P36" s="5">
        <f t="shared" ref="P36:P38" si="12">SUM(D36:O36)</f>
        <v>18161</v>
      </c>
    </row>
    <row r="37" spans="2:16" x14ac:dyDescent="0.2">
      <c r="B37" s="8"/>
      <c r="C37" s="7" t="s">
        <v>35</v>
      </c>
      <c r="D37" s="5">
        <v>0</v>
      </c>
      <c r="E37" s="5">
        <v>0</v>
      </c>
      <c r="F37" s="5">
        <v>0</v>
      </c>
      <c r="G37" s="5">
        <v>0</v>
      </c>
      <c r="H37" s="5">
        <v>1500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f t="shared" si="12"/>
        <v>1500</v>
      </c>
    </row>
    <row r="38" spans="2:16" x14ac:dyDescent="0.2">
      <c r="B38" s="8"/>
      <c r="C38" s="7" t="s">
        <v>36</v>
      </c>
      <c r="D38" s="5">
        <v>864</v>
      </c>
      <c r="E38" s="5">
        <v>78</v>
      </c>
      <c r="F38" s="5">
        <v>978</v>
      </c>
      <c r="G38" s="5">
        <v>897</v>
      </c>
      <c r="H38" s="5">
        <v>1110</v>
      </c>
      <c r="I38" s="5">
        <v>1185</v>
      </c>
      <c r="J38" s="5">
        <v>898</v>
      </c>
      <c r="K38" s="5">
        <v>0</v>
      </c>
      <c r="L38" s="5">
        <v>0</v>
      </c>
      <c r="M38" s="5">
        <v>1010</v>
      </c>
      <c r="N38" s="5">
        <v>1408</v>
      </c>
      <c r="O38" s="5">
        <v>300</v>
      </c>
      <c r="P38" s="5">
        <f t="shared" si="12"/>
        <v>8728</v>
      </c>
    </row>
    <row r="39" spans="2:16" s="1" customFormat="1" ht="15" x14ac:dyDescent="0.25">
      <c r="B39" s="53"/>
      <c r="C39" s="10" t="s">
        <v>10</v>
      </c>
      <c r="D39" s="88">
        <f>SUM(D40:D42)</f>
        <v>1509</v>
      </c>
      <c r="E39" s="88">
        <f t="shared" ref="E39:P39" si="13">SUM(E40:E42)</f>
        <v>2563</v>
      </c>
      <c r="F39" s="88">
        <f t="shared" si="13"/>
        <v>1955</v>
      </c>
      <c r="G39" s="88">
        <f t="shared" si="13"/>
        <v>2382</v>
      </c>
      <c r="H39" s="88">
        <f t="shared" si="13"/>
        <v>1204</v>
      </c>
      <c r="I39" s="88">
        <f t="shared" si="13"/>
        <v>249</v>
      </c>
      <c r="J39" s="88">
        <f t="shared" si="13"/>
        <v>150</v>
      </c>
      <c r="K39" s="88">
        <f t="shared" si="13"/>
        <v>84</v>
      </c>
      <c r="L39" s="88">
        <f t="shared" si="13"/>
        <v>48</v>
      </c>
      <c r="M39" s="88">
        <f t="shared" si="13"/>
        <v>1220</v>
      </c>
      <c r="N39" s="88">
        <f t="shared" si="13"/>
        <v>1800</v>
      </c>
      <c r="O39" s="88">
        <f t="shared" si="13"/>
        <v>1912</v>
      </c>
      <c r="P39" s="88">
        <f t="shared" si="13"/>
        <v>15076</v>
      </c>
    </row>
    <row r="40" spans="2:16" x14ac:dyDescent="0.2">
      <c r="B40" s="8"/>
      <c r="C40" s="7" t="s">
        <v>33</v>
      </c>
      <c r="D40" s="5">
        <v>0</v>
      </c>
      <c r="E40" s="5">
        <v>455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f>SUM(D40:O40)</f>
        <v>455</v>
      </c>
    </row>
    <row r="41" spans="2:16" x14ac:dyDescent="0.2">
      <c r="B41" s="8"/>
      <c r="C41" s="7" t="s">
        <v>34</v>
      </c>
      <c r="D41" s="5">
        <v>1336</v>
      </c>
      <c r="E41" s="5">
        <v>1375</v>
      </c>
      <c r="F41" s="5">
        <v>1773</v>
      </c>
      <c r="G41" s="5">
        <v>2265</v>
      </c>
      <c r="H41" s="5">
        <v>1116</v>
      </c>
      <c r="I41" s="5">
        <v>249</v>
      </c>
      <c r="J41" s="5">
        <v>150</v>
      </c>
      <c r="K41" s="5">
        <v>0</v>
      </c>
      <c r="L41" s="5">
        <v>0</v>
      </c>
      <c r="M41" s="5">
        <v>802</v>
      </c>
      <c r="N41" s="5">
        <v>1708</v>
      </c>
      <c r="O41" s="5">
        <v>2</v>
      </c>
      <c r="P41" s="5">
        <f t="shared" ref="P41:P42" si="14">SUM(D41:O41)</f>
        <v>10776</v>
      </c>
    </row>
    <row r="42" spans="2:16" x14ac:dyDescent="0.2">
      <c r="B42" s="8"/>
      <c r="C42" s="7" t="s">
        <v>36</v>
      </c>
      <c r="D42" s="5">
        <v>173</v>
      </c>
      <c r="E42" s="5">
        <v>733</v>
      </c>
      <c r="F42" s="5">
        <v>182</v>
      </c>
      <c r="G42" s="5">
        <v>117</v>
      </c>
      <c r="H42" s="5">
        <v>88</v>
      </c>
      <c r="I42" s="5">
        <v>0</v>
      </c>
      <c r="J42" s="5">
        <v>0</v>
      </c>
      <c r="K42" s="5">
        <v>84</v>
      </c>
      <c r="L42" s="5">
        <v>48</v>
      </c>
      <c r="M42" s="5">
        <v>418</v>
      </c>
      <c r="N42" s="5">
        <v>92</v>
      </c>
      <c r="O42" s="5">
        <v>1910</v>
      </c>
      <c r="P42" s="5">
        <f t="shared" si="14"/>
        <v>3845</v>
      </c>
    </row>
    <row r="43" spans="2:16" s="1" customFormat="1" ht="15" x14ac:dyDescent="0.25">
      <c r="B43" s="53"/>
      <c r="C43" s="10" t="s">
        <v>11</v>
      </c>
      <c r="D43" s="88">
        <f>SUM(D44:D47)</f>
        <v>51</v>
      </c>
      <c r="E43" s="88">
        <f t="shared" ref="E43:P43" si="15">SUM(E44:E47)</f>
        <v>98</v>
      </c>
      <c r="F43" s="88">
        <f t="shared" si="15"/>
        <v>77</v>
      </c>
      <c r="G43" s="88">
        <f t="shared" si="15"/>
        <v>6462</v>
      </c>
      <c r="H43" s="88">
        <f t="shared" si="15"/>
        <v>2017</v>
      </c>
      <c r="I43" s="88">
        <f t="shared" si="15"/>
        <v>0</v>
      </c>
      <c r="J43" s="88">
        <f t="shared" si="15"/>
        <v>1</v>
      </c>
      <c r="K43" s="88">
        <f t="shared" si="15"/>
        <v>9</v>
      </c>
      <c r="L43" s="88">
        <f t="shared" si="15"/>
        <v>9</v>
      </c>
      <c r="M43" s="88">
        <f t="shared" si="15"/>
        <v>2011</v>
      </c>
      <c r="N43" s="88">
        <f t="shared" si="15"/>
        <v>0</v>
      </c>
      <c r="O43" s="88">
        <f t="shared" si="15"/>
        <v>0</v>
      </c>
      <c r="P43" s="88">
        <f t="shared" si="15"/>
        <v>10735</v>
      </c>
    </row>
    <row r="44" spans="2:16" x14ac:dyDescent="0.2">
      <c r="B44" s="8"/>
      <c r="C44" s="7" t="s">
        <v>33</v>
      </c>
      <c r="D44" s="5">
        <v>0</v>
      </c>
      <c r="E44" s="5">
        <v>0</v>
      </c>
      <c r="F44" s="5">
        <v>0</v>
      </c>
      <c r="G44" s="5">
        <v>3000</v>
      </c>
      <c r="H44" s="5">
        <v>2000</v>
      </c>
      <c r="I44" s="5">
        <v>0</v>
      </c>
      <c r="J44" s="5">
        <v>0</v>
      </c>
      <c r="K44" s="5">
        <v>0</v>
      </c>
      <c r="L44" s="5">
        <v>0</v>
      </c>
      <c r="M44" s="5">
        <v>2000</v>
      </c>
      <c r="N44" s="5">
        <v>0</v>
      </c>
      <c r="O44" s="5">
        <v>0</v>
      </c>
      <c r="P44" s="5">
        <f>SUM(D44:O44)</f>
        <v>7000</v>
      </c>
    </row>
    <row r="45" spans="2:16" x14ac:dyDescent="0.2">
      <c r="B45" s="8"/>
      <c r="C45" s="7" t="s">
        <v>34</v>
      </c>
      <c r="D45" s="5">
        <v>5</v>
      </c>
      <c r="E45" s="5">
        <v>23</v>
      </c>
      <c r="F45" s="5">
        <v>10</v>
      </c>
      <c r="G45" s="5">
        <v>170</v>
      </c>
      <c r="H45" s="5">
        <v>0</v>
      </c>
      <c r="I45" s="5">
        <v>0</v>
      </c>
      <c r="J45" s="5">
        <v>1</v>
      </c>
      <c r="K45" s="5">
        <v>9</v>
      </c>
      <c r="L45" s="5">
        <v>9</v>
      </c>
      <c r="M45" s="5">
        <v>11</v>
      </c>
      <c r="N45" s="5">
        <v>0</v>
      </c>
      <c r="O45" s="5">
        <v>0</v>
      </c>
      <c r="P45" s="5">
        <f t="shared" ref="P45:P47" si="16">SUM(D45:O45)</f>
        <v>238</v>
      </c>
    </row>
    <row r="46" spans="2:16" x14ac:dyDescent="0.2">
      <c r="B46" s="8"/>
      <c r="C46" s="7" t="s">
        <v>35</v>
      </c>
      <c r="D46" s="5">
        <v>0</v>
      </c>
      <c r="E46" s="5">
        <v>0</v>
      </c>
      <c r="F46" s="5">
        <v>0</v>
      </c>
      <c r="G46" s="5">
        <v>3000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f t="shared" si="16"/>
        <v>3000</v>
      </c>
    </row>
    <row r="47" spans="2:16" x14ac:dyDescent="0.2">
      <c r="B47" s="8"/>
      <c r="C47" s="7" t="s">
        <v>36</v>
      </c>
      <c r="D47" s="5">
        <v>46</v>
      </c>
      <c r="E47" s="5">
        <v>75</v>
      </c>
      <c r="F47" s="5">
        <v>67</v>
      </c>
      <c r="G47" s="5">
        <v>292</v>
      </c>
      <c r="H47" s="5">
        <v>17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f t="shared" si="16"/>
        <v>497</v>
      </c>
    </row>
    <row r="48" spans="2:16" s="1" customFormat="1" ht="15" x14ac:dyDescent="0.25">
      <c r="B48" s="53"/>
      <c r="C48" s="10" t="s">
        <v>12</v>
      </c>
      <c r="D48" s="88">
        <f>SUM(D49:D51)</f>
        <v>3</v>
      </c>
      <c r="E48" s="88">
        <f t="shared" ref="E48:P48" si="17">SUM(E49:E51)</f>
        <v>0</v>
      </c>
      <c r="F48" s="88">
        <f t="shared" si="17"/>
        <v>4013</v>
      </c>
      <c r="G48" s="88">
        <f t="shared" si="17"/>
        <v>1</v>
      </c>
      <c r="H48" s="88">
        <f t="shared" si="17"/>
        <v>11</v>
      </c>
      <c r="I48" s="88">
        <f t="shared" si="17"/>
        <v>1</v>
      </c>
      <c r="J48" s="88">
        <f t="shared" si="17"/>
        <v>3056</v>
      </c>
      <c r="K48" s="88">
        <f t="shared" si="17"/>
        <v>25</v>
      </c>
      <c r="L48" s="88">
        <f t="shared" si="17"/>
        <v>37</v>
      </c>
      <c r="M48" s="88">
        <f t="shared" si="17"/>
        <v>1007</v>
      </c>
      <c r="N48" s="88">
        <f t="shared" si="17"/>
        <v>0</v>
      </c>
      <c r="O48" s="88">
        <f t="shared" si="17"/>
        <v>0</v>
      </c>
      <c r="P48" s="88">
        <f t="shared" si="17"/>
        <v>8154</v>
      </c>
    </row>
    <row r="49" spans="1:17" x14ac:dyDescent="0.2">
      <c r="B49" s="8"/>
      <c r="C49" s="7" t="s">
        <v>33</v>
      </c>
      <c r="D49" s="5">
        <v>0</v>
      </c>
      <c r="E49" s="5">
        <v>0</v>
      </c>
      <c r="F49" s="5">
        <v>4000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1000</v>
      </c>
      <c r="N49" s="5">
        <v>0</v>
      </c>
      <c r="O49" s="5">
        <v>0</v>
      </c>
      <c r="P49" s="5">
        <f>SUM(D49:O49)</f>
        <v>5000</v>
      </c>
    </row>
    <row r="50" spans="1:17" x14ac:dyDescent="0.2">
      <c r="B50" s="8"/>
      <c r="C50" s="7" t="s">
        <v>34</v>
      </c>
      <c r="D50" s="5">
        <v>3</v>
      </c>
      <c r="E50" s="5">
        <v>0</v>
      </c>
      <c r="F50" s="5">
        <v>0</v>
      </c>
      <c r="G50" s="5">
        <v>1</v>
      </c>
      <c r="H50" s="5">
        <v>11</v>
      </c>
      <c r="I50" s="5">
        <v>1</v>
      </c>
      <c r="J50" s="5">
        <v>4</v>
      </c>
      <c r="K50" s="5">
        <v>25</v>
      </c>
      <c r="L50" s="5">
        <v>14</v>
      </c>
      <c r="M50" s="5">
        <v>7</v>
      </c>
      <c r="N50" s="5">
        <v>0</v>
      </c>
      <c r="O50" s="5">
        <v>0</v>
      </c>
      <c r="P50" s="5">
        <f t="shared" ref="P50:P51" si="18">SUM(D50:O50)</f>
        <v>66</v>
      </c>
    </row>
    <row r="51" spans="1:17" x14ac:dyDescent="0.2">
      <c r="B51" s="8"/>
      <c r="C51" s="7" t="s">
        <v>36</v>
      </c>
      <c r="D51" s="5">
        <v>0</v>
      </c>
      <c r="E51" s="5">
        <v>0</v>
      </c>
      <c r="F51" s="5">
        <v>13</v>
      </c>
      <c r="G51" s="5">
        <v>0</v>
      </c>
      <c r="H51" s="5">
        <v>0</v>
      </c>
      <c r="I51" s="5">
        <v>0</v>
      </c>
      <c r="J51" s="5">
        <v>3052</v>
      </c>
      <c r="K51" s="5">
        <v>0</v>
      </c>
      <c r="L51" s="5">
        <v>23</v>
      </c>
      <c r="M51" s="5">
        <v>0</v>
      </c>
      <c r="N51" s="5">
        <v>0</v>
      </c>
      <c r="O51" s="5">
        <v>0</v>
      </c>
      <c r="P51" s="5">
        <f t="shared" si="18"/>
        <v>3088</v>
      </c>
    </row>
    <row r="52" spans="1:17" s="1" customFormat="1" ht="15" x14ac:dyDescent="0.25">
      <c r="B52" s="53"/>
      <c r="C52" s="10" t="s">
        <v>13</v>
      </c>
      <c r="D52" s="88">
        <f>D53</f>
        <v>1</v>
      </c>
      <c r="E52" s="88">
        <f t="shared" ref="E52:P52" si="19">E53</f>
        <v>0</v>
      </c>
      <c r="F52" s="88">
        <f t="shared" si="19"/>
        <v>0</v>
      </c>
      <c r="G52" s="88">
        <f t="shared" si="19"/>
        <v>0</v>
      </c>
      <c r="H52" s="88">
        <f t="shared" si="19"/>
        <v>0</v>
      </c>
      <c r="I52" s="88">
        <f t="shared" si="19"/>
        <v>0</v>
      </c>
      <c r="J52" s="88">
        <f t="shared" si="19"/>
        <v>0</v>
      </c>
      <c r="K52" s="88">
        <f t="shared" si="19"/>
        <v>0</v>
      </c>
      <c r="L52" s="88">
        <f t="shared" si="19"/>
        <v>0</v>
      </c>
      <c r="M52" s="88">
        <f t="shared" si="19"/>
        <v>0</v>
      </c>
      <c r="N52" s="88">
        <f t="shared" si="19"/>
        <v>0</v>
      </c>
      <c r="O52" s="88">
        <f t="shared" si="19"/>
        <v>0</v>
      </c>
      <c r="P52" s="88">
        <f t="shared" si="19"/>
        <v>1</v>
      </c>
    </row>
    <row r="53" spans="1:17" x14ac:dyDescent="0.2">
      <c r="B53" s="8"/>
      <c r="C53" s="7" t="s">
        <v>34</v>
      </c>
      <c r="D53" s="5">
        <v>1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f>SUM(D53:O53)</f>
        <v>1</v>
      </c>
    </row>
    <row r="54" spans="1:17" x14ac:dyDescent="0.2">
      <c r="B54" s="8"/>
      <c r="C54" s="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7" ht="15" x14ac:dyDescent="0.25">
      <c r="A55" s="1"/>
      <c r="B55" s="1" t="s">
        <v>54</v>
      </c>
      <c r="D55" s="6">
        <f>D57</f>
        <v>2815</v>
      </c>
      <c r="E55" s="6">
        <f t="shared" ref="E55:P55" si="20">E57</f>
        <v>0</v>
      </c>
      <c r="F55" s="6">
        <f t="shared" si="20"/>
        <v>0</v>
      </c>
      <c r="G55" s="6">
        <f t="shared" si="20"/>
        <v>0</v>
      </c>
      <c r="H55" s="6">
        <f t="shared" si="20"/>
        <v>0</v>
      </c>
      <c r="I55" s="6">
        <f t="shared" si="20"/>
        <v>62930</v>
      </c>
      <c r="J55" s="6">
        <f t="shared" si="20"/>
        <v>0</v>
      </c>
      <c r="K55" s="6">
        <f t="shared" si="20"/>
        <v>0</v>
      </c>
      <c r="L55" s="6">
        <f t="shared" si="20"/>
        <v>0</v>
      </c>
      <c r="M55" s="6">
        <f t="shared" si="20"/>
        <v>0</v>
      </c>
      <c r="N55" s="6">
        <f t="shared" si="20"/>
        <v>11520</v>
      </c>
      <c r="O55" s="6">
        <f t="shared" si="20"/>
        <v>5000</v>
      </c>
      <c r="P55" s="6">
        <f t="shared" si="20"/>
        <v>82265</v>
      </c>
      <c r="Q55" s="6"/>
    </row>
    <row r="56" spans="1:17" x14ac:dyDescent="0.2"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7" ht="15" x14ac:dyDescent="0.25">
      <c r="B57" s="1" t="s">
        <v>14</v>
      </c>
      <c r="D57" s="9">
        <f>SUM(D59:D63)</f>
        <v>2815</v>
      </c>
      <c r="E57" s="9">
        <f t="shared" ref="E57:P57" si="21">SUM(E59:E63)</f>
        <v>0</v>
      </c>
      <c r="F57" s="9">
        <f t="shared" si="21"/>
        <v>0</v>
      </c>
      <c r="G57" s="9">
        <f t="shared" si="21"/>
        <v>0</v>
      </c>
      <c r="H57" s="9">
        <f t="shared" si="21"/>
        <v>0</v>
      </c>
      <c r="I57" s="9">
        <f t="shared" si="21"/>
        <v>62930</v>
      </c>
      <c r="J57" s="9">
        <f t="shared" si="21"/>
        <v>0</v>
      </c>
      <c r="K57" s="9">
        <f t="shared" si="21"/>
        <v>0</v>
      </c>
      <c r="L57" s="9">
        <f t="shared" si="21"/>
        <v>0</v>
      </c>
      <c r="M57" s="9">
        <f t="shared" si="21"/>
        <v>0</v>
      </c>
      <c r="N57" s="9">
        <f t="shared" si="21"/>
        <v>11520</v>
      </c>
      <c r="O57" s="9">
        <f t="shared" si="21"/>
        <v>5000</v>
      </c>
      <c r="P57" s="9">
        <f t="shared" si="21"/>
        <v>82265</v>
      </c>
    </row>
    <row r="58" spans="1:17" ht="5.25" customHeight="1" x14ac:dyDescent="0.2"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7" x14ac:dyDescent="0.2">
      <c r="C59" s="2" t="s">
        <v>22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23271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f>SUM(D59:O59)</f>
        <v>23271</v>
      </c>
    </row>
    <row r="60" spans="1:17" x14ac:dyDescent="0.2">
      <c r="B60" s="8"/>
      <c r="C60" s="7" t="s">
        <v>24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39659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f t="shared" ref="P60:P63" si="22">SUM(D60:O60)</f>
        <v>39659</v>
      </c>
    </row>
    <row r="61" spans="1:17" x14ac:dyDescent="0.2">
      <c r="B61" s="8"/>
      <c r="C61" s="7" t="s">
        <v>106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11520</v>
      </c>
      <c r="O61" s="5">
        <v>0</v>
      </c>
      <c r="P61" s="5">
        <f t="shared" si="22"/>
        <v>11520</v>
      </c>
    </row>
    <row r="62" spans="1:17" x14ac:dyDescent="0.2">
      <c r="B62" s="8"/>
      <c r="C62" s="7" t="s">
        <v>21</v>
      </c>
      <c r="D62" s="65">
        <v>2815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5">
        <f t="shared" si="22"/>
        <v>2815</v>
      </c>
    </row>
    <row r="63" spans="1:17" x14ac:dyDescent="0.2">
      <c r="B63" s="8"/>
      <c r="C63" s="7" t="s">
        <v>105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5000</v>
      </c>
      <c r="P63" s="5">
        <f t="shared" si="22"/>
        <v>5000</v>
      </c>
    </row>
    <row r="64" spans="1:17" x14ac:dyDescent="0.2">
      <c r="B64" s="7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5" x14ac:dyDescent="0.25">
      <c r="A65" s="1"/>
      <c r="B65" s="10" t="s">
        <v>83</v>
      </c>
      <c r="D65" s="11">
        <f>D67+D68</f>
        <v>724</v>
      </c>
      <c r="E65" s="11">
        <f t="shared" ref="E65:P65" si="23">E67+E68</f>
        <v>311</v>
      </c>
      <c r="F65" s="11">
        <f t="shared" si="23"/>
        <v>515</v>
      </c>
      <c r="G65" s="11">
        <f t="shared" si="23"/>
        <v>341</v>
      </c>
      <c r="H65" s="11">
        <f t="shared" si="23"/>
        <v>450</v>
      </c>
      <c r="I65" s="11">
        <f t="shared" si="23"/>
        <v>306</v>
      </c>
      <c r="J65" s="11">
        <f t="shared" si="23"/>
        <v>455</v>
      </c>
      <c r="K65" s="11">
        <f t="shared" si="23"/>
        <v>492</v>
      </c>
      <c r="L65" s="11">
        <f t="shared" si="23"/>
        <v>454</v>
      </c>
      <c r="M65" s="11">
        <f t="shared" si="23"/>
        <v>226</v>
      </c>
      <c r="N65" s="11">
        <f t="shared" si="23"/>
        <v>360</v>
      </c>
      <c r="O65" s="11">
        <f t="shared" si="23"/>
        <v>229</v>
      </c>
      <c r="P65" s="11">
        <f t="shared" si="23"/>
        <v>4863</v>
      </c>
    </row>
    <row r="66" spans="1:16" ht="15" x14ac:dyDescent="0.25">
      <c r="A66" s="1"/>
      <c r="B66" s="7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76"/>
    </row>
    <row r="67" spans="1:16" x14ac:dyDescent="0.2">
      <c r="C67" s="7" t="s">
        <v>15</v>
      </c>
      <c r="D67" s="85">
        <v>391</v>
      </c>
      <c r="E67" s="65">
        <v>121</v>
      </c>
      <c r="F67" s="65">
        <v>217</v>
      </c>
      <c r="G67" s="65">
        <v>155</v>
      </c>
      <c r="H67" s="65">
        <v>198</v>
      </c>
      <c r="I67" s="65">
        <v>155</v>
      </c>
      <c r="J67" s="65">
        <v>200</v>
      </c>
      <c r="K67" s="65">
        <v>367</v>
      </c>
      <c r="L67" s="65">
        <v>204</v>
      </c>
      <c r="M67" s="65">
        <v>135</v>
      </c>
      <c r="N67" s="76">
        <v>199</v>
      </c>
      <c r="O67" s="76">
        <v>136</v>
      </c>
      <c r="P67" s="76">
        <v>2478</v>
      </c>
    </row>
    <row r="68" spans="1:16" x14ac:dyDescent="0.2">
      <c r="C68" s="7" t="s">
        <v>39</v>
      </c>
      <c r="D68" s="85">
        <v>333</v>
      </c>
      <c r="E68" s="65">
        <v>190</v>
      </c>
      <c r="F68" s="65">
        <v>298</v>
      </c>
      <c r="G68" s="65">
        <v>186</v>
      </c>
      <c r="H68" s="65">
        <v>252</v>
      </c>
      <c r="I68" s="65">
        <v>151</v>
      </c>
      <c r="J68" s="65">
        <v>255</v>
      </c>
      <c r="K68" s="65">
        <v>125</v>
      </c>
      <c r="L68" s="65">
        <v>250</v>
      </c>
      <c r="M68" s="65">
        <v>91</v>
      </c>
      <c r="N68" s="76">
        <v>161</v>
      </c>
      <c r="O68" s="76">
        <v>93</v>
      </c>
      <c r="P68" s="76">
        <v>2385</v>
      </c>
    </row>
    <row r="70" spans="1:16" ht="15" x14ac:dyDescent="0.25">
      <c r="A70" s="1" t="s">
        <v>84</v>
      </c>
      <c r="D70" s="64">
        <v>0</v>
      </c>
      <c r="E70" s="64">
        <v>0</v>
      </c>
      <c r="F70" s="11">
        <v>0</v>
      </c>
      <c r="G70" s="64">
        <v>0</v>
      </c>
      <c r="H70" s="64">
        <v>0</v>
      </c>
      <c r="I70" s="64">
        <v>0</v>
      </c>
      <c r="J70" s="64">
        <v>0</v>
      </c>
      <c r="K70" s="86">
        <v>5000</v>
      </c>
      <c r="L70" s="86">
        <v>2000</v>
      </c>
      <c r="M70" s="64">
        <v>0</v>
      </c>
      <c r="N70" s="87">
        <v>0</v>
      </c>
      <c r="O70" s="78">
        <v>2000</v>
      </c>
      <c r="P70" s="11">
        <f>SUM(D70:O70)</f>
        <v>9000</v>
      </c>
    </row>
    <row r="71" spans="1:16" ht="15" x14ac:dyDescent="0.25">
      <c r="A71" s="1"/>
    </row>
    <row r="72" spans="1:16" ht="15" x14ac:dyDescent="0.25">
      <c r="A72" s="1"/>
    </row>
    <row r="73" spans="1:16" ht="15" x14ac:dyDescent="0.25">
      <c r="A73" s="1"/>
      <c r="C73" s="8"/>
      <c r="D73" s="8"/>
      <c r="E73" s="8"/>
      <c r="F73" s="8"/>
      <c r="G73" s="8"/>
      <c r="H73" s="8"/>
      <c r="I73" s="11"/>
      <c r="J73" s="11"/>
      <c r="K73" s="11"/>
    </row>
    <row r="74" spans="1:16" s="57" customFormat="1" ht="12.75" x14ac:dyDescent="0.2">
      <c r="A74" s="3" t="s">
        <v>18</v>
      </c>
      <c r="B74" s="3"/>
      <c r="C74" s="3"/>
      <c r="D74" s="3"/>
      <c r="E74" s="3"/>
      <c r="F74" s="3"/>
      <c r="G74" s="3"/>
      <c r="H74" s="3"/>
      <c r="I74" s="12"/>
      <c r="J74" s="12"/>
      <c r="K74" s="12"/>
    </row>
    <row r="75" spans="1:16" s="57" customFormat="1" ht="12.75" x14ac:dyDescent="0.2">
      <c r="A75" s="3"/>
      <c r="B75" s="3"/>
      <c r="C75" s="3"/>
      <c r="D75" s="3"/>
      <c r="E75" s="3"/>
      <c r="F75" s="3"/>
      <c r="G75" s="3"/>
      <c r="H75" s="3"/>
      <c r="I75" s="12"/>
      <c r="J75" s="12"/>
      <c r="K75" s="12"/>
    </row>
    <row r="76" spans="1:16" s="57" customFormat="1" ht="12.75" x14ac:dyDescent="0.2">
      <c r="A76" s="3" t="s">
        <v>32</v>
      </c>
      <c r="B76" s="3"/>
      <c r="C76" s="3"/>
      <c r="D76" s="3"/>
      <c r="E76" s="3"/>
      <c r="F76" s="3"/>
      <c r="G76" s="3"/>
      <c r="H76" s="3"/>
      <c r="I76" s="56"/>
      <c r="J76" s="56"/>
      <c r="K76" s="56"/>
    </row>
    <row r="77" spans="1:16" s="57" customFormat="1" ht="12.75" x14ac:dyDescent="0.2">
      <c r="A77" s="3"/>
      <c r="B77" s="3"/>
      <c r="C77" s="3"/>
      <c r="D77" s="3"/>
      <c r="E77" s="3"/>
      <c r="F77" s="3"/>
      <c r="G77" s="3"/>
      <c r="H77" s="3"/>
      <c r="I77" s="56"/>
      <c r="J77" s="56"/>
      <c r="K77" s="56"/>
    </row>
    <row r="78" spans="1:16" x14ac:dyDescent="0.2">
      <c r="A78" s="14"/>
      <c r="B78" s="14"/>
      <c r="C78" s="14"/>
      <c r="D78" s="14"/>
      <c r="E78" s="14"/>
      <c r="F78" s="14"/>
      <c r="G78" s="14"/>
      <c r="H78" s="14"/>
      <c r="I78" s="5"/>
      <c r="J78" s="5"/>
      <c r="K78" s="5"/>
    </row>
    <row r="79" spans="1:16" x14ac:dyDescent="0.2">
      <c r="A79" s="14"/>
      <c r="B79" s="14"/>
      <c r="C79" s="14"/>
      <c r="D79" s="14"/>
      <c r="E79" s="14"/>
      <c r="F79" s="14"/>
      <c r="G79" s="14"/>
      <c r="H79" s="14"/>
      <c r="I79" s="5"/>
      <c r="J79" s="5"/>
      <c r="K79" s="5"/>
    </row>
    <row r="80" spans="1:16" x14ac:dyDescent="0.2">
      <c r="A80" s="14"/>
      <c r="B80" s="14"/>
      <c r="C80" s="14"/>
      <c r="D80" s="14"/>
      <c r="E80" s="14"/>
      <c r="F80" s="14"/>
      <c r="G80" s="14"/>
      <c r="H80" s="14"/>
      <c r="I80" s="5"/>
      <c r="J80" s="5"/>
      <c r="K80" s="5"/>
    </row>
    <row r="81" spans="1:11" x14ac:dyDescent="0.2">
      <c r="A81" s="14"/>
      <c r="B81" s="14"/>
      <c r="C81" s="14"/>
      <c r="D81" s="14"/>
      <c r="E81" s="14"/>
      <c r="F81" s="14"/>
      <c r="G81" s="14"/>
      <c r="H81" s="14"/>
      <c r="I81" s="5"/>
      <c r="J81" s="5"/>
      <c r="K81" s="5"/>
    </row>
    <row r="82" spans="1:11" x14ac:dyDescent="0.2">
      <c r="A82" s="14"/>
      <c r="B82" s="14"/>
      <c r="C82" s="14"/>
      <c r="D82" s="14"/>
      <c r="E82" s="14"/>
      <c r="F82" s="14"/>
      <c r="G82" s="14"/>
      <c r="H82" s="14"/>
      <c r="I82" s="5"/>
      <c r="J82" s="5"/>
      <c r="K82" s="5"/>
    </row>
    <row r="83" spans="1:11" x14ac:dyDescent="0.2">
      <c r="A83" s="14"/>
      <c r="B83" s="14"/>
      <c r="C83" s="14"/>
      <c r="D83" s="14"/>
      <c r="E83" s="14"/>
      <c r="F83" s="14"/>
      <c r="G83" s="14"/>
      <c r="H83" s="14"/>
      <c r="I83" s="5"/>
      <c r="J83" s="5"/>
      <c r="K83" s="5"/>
    </row>
    <row r="84" spans="1:11" ht="15" x14ac:dyDescent="0.25">
      <c r="A84" s="14"/>
      <c r="B84" s="14"/>
      <c r="C84" s="14"/>
      <c r="D84" s="14"/>
      <c r="E84" s="14"/>
      <c r="F84" s="14"/>
      <c r="G84" s="14"/>
      <c r="H84" s="14"/>
      <c r="I84" s="5"/>
      <c r="J84" s="5"/>
      <c r="K84" s="11"/>
    </row>
    <row r="85" spans="1:11" ht="15" x14ac:dyDescent="0.25">
      <c r="A85" s="14"/>
      <c r="B85" s="14"/>
      <c r="C85" s="14"/>
      <c r="D85" s="14"/>
      <c r="E85" s="14"/>
      <c r="F85" s="14"/>
      <c r="G85" s="14"/>
      <c r="H85" s="14"/>
      <c r="I85" s="5"/>
      <c r="J85" s="5"/>
      <c r="K85" s="11"/>
    </row>
    <row r="86" spans="1:11" ht="15" x14ac:dyDescent="0.25">
      <c r="A86" s="14"/>
      <c r="B86" s="14"/>
      <c r="C86" s="14"/>
      <c r="D86" s="14"/>
      <c r="E86" s="14"/>
      <c r="F86" s="14"/>
      <c r="G86" s="14"/>
      <c r="H86" s="14"/>
      <c r="I86" s="5"/>
      <c r="J86" s="5"/>
      <c r="K86" s="11"/>
    </row>
    <row r="87" spans="1:11" ht="15" x14ac:dyDescent="0.25">
      <c r="A87" s="14"/>
      <c r="B87" s="14"/>
      <c r="C87" s="14"/>
      <c r="D87" s="14"/>
      <c r="E87" s="14"/>
      <c r="F87" s="14"/>
      <c r="G87" s="14"/>
      <c r="H87" s="14"/>
      <c r="I87" s="5"/>
      <c r="J87" s="5"/>
      <c r="K87" s="11"/>
    </row>
    <row r="88" spans="1:11" ht="15" x14ac:dyDescent="0.25">
      <c r="A88" s="14"/>
      <c r="B88" s="14"/>
      <c r="C88" s="14"/>
      <c r="D88" s="14"/>
      <c r="E88" s="14"/>
      <c r="F88" s="14"/>
      <c r="G88" s="14"/>
      <c r="H88" s="14"/>
      <c r="I88" s="5"/>
      <c r="J88" s="5"/>
      <c r="K88" s="11"/>
    </row>
    <row r="89" spans="1:11" ht="15" x14ac:dyDescent="0.25">
      <c r="A89" s="14"/>
      <c r="B89" s="14"/>
      <c r="C89" s="14"/>
      <c r="D89" s="14"/>
      <c r="E89" s="14"/>
      <c r="F89" s="14"/>
      <c r="G89" s="14"/>
      <c r="H89" s="14"/>
      <c r="I89" s="5"/>
      <c r="J89" s="5"/>
      <c r="K89" s="11"/>
    </row>
    <row r="90" spans="1:11" ht="15" x14ac:dyDescent="0.25">
      <c r="A90" s="14"/>
      <c r="B90" s="14"/>
      <c r="C90" s="14"/>
      <c r="D90" s="14"/>
      <c r="E90" s="14"/>
      <c r="F90" s="14"/>
      <c r="G90" s="14"/>
      <c r="H90" s="14"/>
      <c r="I90" s="5"/>
      <c r="J90" s="5"/>
      <c r="K90" s="11"/>
    </row>
    <row r="91" spans="1:11" ht="15" x14ac:dyDescent="0.25">
      <c r="A91" s="14"/>
      <c r="B91" s="14"/>
      <c r="C91" s="14"/>
      <c r="D91" s="14"/>
      <c r="E91" s="14"/>
      <c r="F91" s="14"/>
      <c r="G91" s="14"/>
      <c r="H91" s="14"/>
      <c r="I91" s="5"/>
      <c r="J91" s="5"/>
      <c r="K91" s="11"/>
    </row>
    <row r="92" spans="1:11" ht="15" x14ac:dyDescent="0.25">
      <c r="A92" s="14"/>
      <c r="B92" s="14"/>
      <c r="C92" s="14"/>
      <c r="D92" s="14"/>
      <c r="E92" s="14"/>
      <c r="F92" s="14"/>
      <c r="G92" s="14"/>
      <c r="H92" s="14"/>
      <c r="I92" s="5"/>
      <c r="J92" s="5"/>
      <c r="K92" s="11"/>
    </row>
    <row r="93" spans="1:11" ht="15" x14ac:dyDescent="0.25">
      <c r="A93" s="14"/>
      <c r="B93" s="14"/>
      <c r="C93" s="14"/>
      <c r="D93" s="14"/>
      <c r="E93" s="14"/>
      <c r="F93" s="14"/>
      <c r="G93" s="14"/>
      <c r="H93" s="14"/>
      <c r="I93" s="5"/>
      <c r="J93" s="5"/>
      <c r="K93" s="11"/>
    </row>
    <row r="94" spans="1:11" ht="15" x14ac:dyDescent="0.25">
      <c r="A94" s="14"/>
      <c r="B94" s="14"/>
      <c r="C94" s="14"/>
      <c r="D94" s="14"/>
      <c r="E94" s="14"/>
      <c r="F94" s="14"/>
      <c r="G94" s="14"/>
      <c r="H94" s="14"/>
      <c r="I94" s="5"/>
      <c r="J94" s="5"/>
      <c r="K94" s="11"/>
    </row>
    <row r="95" spans="1:11" ht="15" x14ac:dyDescent="0.25">
      <c r="A95" s="14"/>
      <c r="B95" s="14"/>
      <c r="C95" s="14"/>
      <c r="D95" s="14"/>
      <c r="E95" s="14"/>
      <c r="F95" s="14"/>
      <c r="G95" s="14"/>
      <c r="H95" s="14"/>
      <c r="I95" s="5"/>
      <c r="J95" s="5"/>
      <c r="K95" s="11"/>
    </row>
    <row r="96" spans="1:11" ht="15" x14ac:dyDescent="0.25">
      <c r="A96" s="14"/>
      <c r="B96" s="14"/>
      <c r="C96" s="14"/>
      <c r="D96" s="14"/>
      <c r="E96" s="14"/>
      <c r="F96" s="14"/>
      <c r="G96" s="14"/>
      <c r="H96" s="14"/>
      <c r="I96" s="5"/>
      <c r="J96" s="5"/>
      <c r="K96" s="11"/>
    </row>
    <row r="97" spans="1:16" ht="15" x14ac:dyDescent="0.25">
      <c r="A97" s="1"/>
      <c r="C97" s="8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</row>
    <row r="98" spans="1:16" x14ac:dyDescent="0.2">
      <c r="D98" s="58"/>
      <c r="E98" s="58"/>
      <c r="F98" s="58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1:16" x14ac:dyDescent="0.2">
      <c r="B99" s="8"/>
      <c r="C99" s="7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9"/>
    </row>
    <row r="100" spans="1:16" x14ac:dyDescent="0.2">
      <c r="B100" s="8"/>
      <c r="C100" s="7"/>
      <c r="D100" s="5"/>
      <c r="E100" s="5"/>
      <c r="F100" s="5"/>
      <c r="G100" s="5"/>
      <c r="H100" s="5"/>
      <c r="I100" s="5"/>
      <c r="J100" s="5"/>
      <c r="K100" s="5"/>
      <c r="L100" s="5"/>
      <c r="M100" s="9"/>
      <c r="N100" s="9"/>
      <c r="O100" s="9"/>
      <c r="P100" s="5"/>
    </row>
    <row r="101" spans="1:16" ht="15" x14ac:dyDescent="0.25">
      <c r="B101" s="8"/>
      <c r="C101" s="7"/>
      <c r="D101" s="5"/>
      <c r="E101" s="5"/>
      <c r="F101" s="5"/>
      <c r="G101" s="5"/>
      <c r="H101" s="5"/>
      <c r="I101" s="5"/>
      <c r="J101" s="5"/>
      <c r="K101" s="5"/>
      <c r="L101" s="5"/>
      <c r="M101" s="9"/>
      <c r="N101" s="9"/>
      <c r="O101" s="11"/>
      <c r="P101" s="5"/>
    </row>
    <row r="102" spans="1:16" ht="15" x14ac:dyDescent="0.25">
      <c r="A102" s="14"/>
      <c r="B102" s="14"/>
      <c r="C102" s="14"/>
      <c r="D102" s="14"/>
      <c r="E102" s="14"/>
      <c r="F102" s="14"/>
      <c r="G102" s="14"/>
      <c r="H102" s="14"/>
      <c r="I102" s="5"/>
      <c r="J102" s="5"/>
      <c r="K102" s="11"/>
    </row>
    <row r="103" spans="1:16" ht="15" x14ac:dyDescent="0.25">
      <c r="A103" s="14"/>
      <c r="B103" s="14"/>
      <c r="C103" s="14"/>
      <c r="D103" s="14"/>
      <c r="E103" s="14"/>
      <c r="F103" s="14"/>
      <c r="G103" s="14"/>
      <c r="H103" s="14"/>
      <c r="I103" s="5"/>
      <c r="J103" s="5"/>
      <c r="K103" s="11"/>
    </row>
    <row r="104" spans="1:16" ht="15" x14ac:dyDescent="0.25">
      <c r="A104" s="14"/>
      <c r="B104" s="14"/>
      <c r="C104" s="14"/>
      <c r="D104" s="14"/>
      <c r="E104" s="14"/>
      <c r="F104" s="14"/>
      <c r="G104" s="14"/>
      <c r="H104" s="14"/>
      <c r="I104" s="5"/>
      <c r="J104" s="5"/>
      <c r="K104" s="11"/>
    </row>
    <row r="105" spans="1:16" ht="15" x14ac:dyDescent="0.25">
      <c r="A105" s="52"/>
      <c r="C105" s="8"/>
      <c r="D105" s="8"/>
      <c r="E105" s="8"/>
      <c r="F105" s="8"/>
      <c r="G105" s="8"/>
      <c r="H105" s="8"/>
      <c r="I105" s="11"/>
      <c r="J105" s="11"/>
      <c r="K105" s="11"/>
    </row>
    <row r="106" spans="1:16" ht="15" x14ac:dyDescent="0.25">
      <c r="A106" s="1"/>
      <c r="B106" s="1"/>
      <c r="C106" s="53"/>
      <c r="D106" s="53"/>
      <c r="E106" s="53"/>
      <c r="F106" s="53"/>
      <c r="G106" s="53"/>
      <c r="H106" s="53"/>
      <c r="I106" s="6"/>
      <c r="J106" s="6"/>
      <c r="K106" s="6"/>
    </row>
    <row r="107" spans="1:16" ht="15" x14ac:dyDescent="0.25">
      <c r="A107" s="1"/>
      <c r="B107" s="1"/>
      <c r="C107" s="53"/>
      <c r="D107" s="53"/>
      <c r="E107" s="53"/>
      <c r="F107" s="53"/>
      <c r="G107" s="53"/>
      <c r="H107" s="53"/>
      <c r="I107" s="6"/>
      <c r="J107" s="6"/>
      <c r="K107" s="6"/>
    </row>
    <row r="108" spans="1:16" x14ac:dyDescent="0.2">
      <c r="I108" s="49"/>
      <c r="J108" s="49"/>
      <c r="K108" s="49"/>
    </row>
    <row r="109" spans="1:16" x14ac:dyDescent="0.2">
      <c r="I109" s="49"/>
      <c r="J109" s="49"/>
      <c r="K109" s="49"/>
    </row>
    <row r="110" spans="1:16" ht="15" x14ac:dyDescent="0.25">
      <c r="A110" s="1"/>
      <c r="B110" s="1"/>
      <c r="C110" s="1"/>
      <c r="D110" s="1"/>
      <c r="E110" s="1"/>
      <c r="F110" s="1"/>
      <c r="G110" s="1"/>
      <c r="H110" s="1"/>
      <c r="I110" s="6"/>
      <c r="J110" s="6"/>
      <c r="K110" s="6"/>
    </row>
    <row r="111" spans="1:16" x14ac:dyDescent="0.2">
      <c r="I111" s="49"/>
      <c r="J111" s="49"/>
      <c r="K111" s="49"/>
    </row>
    <row r="112" spans="1:16" x14ac:dyDescent="0.2">
      <c r="I112" s="49"/>
      <c r="J112" s="49"/>
      <c r="K112" s="49"/>
    </row>
    <row r="113" spans="1:11" x14ac:dyDescent="0.2">
      <c r="I113" s="49"/>
      <c r="J113" s="49"/>
      <c r="K113" s="49"/>
    </row>
    <row r="114" spans="1:11" x14ac:dyDescent="0.2">
      <c r="I114" s="49"/>
      <c r="J114" s="49"/>
      <c r="K114" s="49"/>
    </row>
    <row r="115" spans="1:11" x14ac:dyDescent="0.2">
      <c r="I115" s="49"/>
      <c r="J115" s="49"/>
      <c r="K115" s="49"/>
    </row>
    <row r="116" spans="1:11" x14ac:dyDescent="0.2">
      <c r="C116" s="8"/>
      <c r="D116" s="8"/>
      <c r="E116" s="8"/>
      <c r="F116" s="8"/>
      <c r="G116" s="8"/>
      <c r="H116" s="8"/>
      <c r="I116" s="49"/>
      <c r="J116" s="49"/>
      <c r="K116" s="49"/>
    </row>
    <row r="117" spans="1:11" x14ac:dyDescent="0.2">
      <c r="I117" s="5"/>
      <c r="J117" s="5"/>
      <c r="K117" s="5"/>
    </row>
    <row r="118" spans="1:11" x14ac:dyDescent="0.2">
      <c r="A118" s="14"/>
      <c r="B118" s="14"/>
      <c r="C118" s="14"/>
      <c r="D118" s="14"/>
      <c r="E118" s="14"/>
      <c r="F118" s="14"/>
      <c r="G118" s="14"/>
      <c r="H118" s="14"/>
      <c r="I118" s="59"/>
      <c r="J118" s="59"/>
      <c r="K118" s="59"/>
    </row>
    <row r="119" spans="1:11" x14ac:dyDescent="0.2">
      <c r="A119" s="14"/>
      <c r="B119" s="14"/>
      <c r="C119" s="14"/>
      <c r="D119" s="14"/>
      <c r="E119" s="14"/>
      <c r="F119" s="14"/>
      <c r="G119" s="14"/>
      <c r="H119" s="14"/>
      <c r="I119" s="59"/>
      <c r="J119" s="59"/>
      <c r="K119" s="59"/>
    </row>
    <row r="120" spans="1:11" x14ac:dyDescent="0.2">
      <c r="A120" s="14"/>
      <c r="B120" s="14"/>
      <c r="C120" s="14"/>
      <c r="D120" s="14"/>
      <c r="E120" s="14"/>
      <c r="F120" s="14"/>
      <c r="G120" s="14"/>
      <c r="H120" s="14"/>
      <c r="I120" s="59"/>
      <c r="J120" s="59"/>
      <c r="K120" s="59"/>
    </row>
    <row r="121" spans="1:11" x14ac:dyDescent="0.2">
      <c r="A121" s="14"/>
      <c r="B121" s="14"/>
      <c r="C121" s="14"/>
      <c r="D121" s="14"/>
      <c r="E121" s="14"/>
      <c r="F121" s="14"/>
      <c r="G121" s="14"/>
      <c r="H121" s="14"/>
      <c r="I121" s="59"/>
      <c r="J121" s="59"/>
      <c r="K121" s="59"/>
    </row>
    <row r="122" spans="1:11" x14ac:dyDescent="0.2">
      <c r="A122" s="14"/>
      <c r="B122" s="14"/>
      <c r="C122" s="14"/>
      <c r="D122" s="14"/>
      <c r="E122" s="14"/>
      <c r="F122" s="14"/>
      <c r="G122" s="14"/>
      <c r="H122" s="14"/>
      <c r="I122" s="59"/>
      <c r="J122" s="59"/>
      <c r="K122" s="59"/>
    </row>
    <row r="123" spans="1:11" x14ac:dyDescent="0.2">
      <c r="A123" s="14"/>
      <c r="B123" s="14"/>
      <c r="C123" s="14"/>
      <c r="D123" s="14"/>
      <c r="E123" s="14"/>
      <c r="F123" s="14"/>
      <c r="G123" s="14"/>
      <c r="H123" s="14"/>
      <c r="I123" s="59"/>
      <c r="J123" s="59"/>
      <c r="K123" s="59"/>
    </row>
    <row r="124" spans="1:11" x14ac:dyDescent="0.2">
      <c r="A124" s="14"/>
      <c r="B124" s="14"/>
      <c r="C124" s="14"/>
      <c r="D124" s="14"/>
      <c r="E124" s="14"/>
      <c r="F124" s="14"/>
      <c r="G124" s="14"/>
      <c r="H124" s="14"/>
      <c r="I124" s="59"/>
      <c r="J124" s="59"/>
      <c r="K124" s="59"/>
    </row>
    <row r="125" spans="1:11" x14ac:dyDescent="0.2">
      <c r="A125" s="14"/>
      <c r="B125" s="14"/>
      <c r="C125" s="14"/>
      <c r="D125" s="14"/>
      <c r="E125" s="14"/>
      <c r="F125" s="14"/>
      <c r="G125" s="14"/>
      <c r="H125" s="14"/>
      <c r="I125" s="5"/>
      <c r="J125" s="5"/>
      <c r="K125" s="5"/>
    </row>
    <row r="126" spans="1:11" x14ac:dyDescent="0.2">
      <c r="A126" s="14"/>
      <c r="B126" s="14"/>
      <c r="C126" s="14"/>
      <c r="D126" s="14"/>
      <c r="E126" s="14"/>
      <c r="F126" s="14"/>
      <c r="G126" s="14"/>
      <c r="H126" s="14"/>
      <c r="I126" s="5"/>
      <c r="J126" s="5"/>
      <c r="K126" s="5"/>
    </row>
    <row r="127" spans="1:11" x14ac:dyDescent="0.2">
      <c r="I127" s="5"/>
      <c r="J127" s="5"/>
      <c r="K127" s="5"/>
    </row>
    <row r="128" spans="1:11" x14ac:dyDescent="0.2">
      <c r="I128" s="5"/>
      <c r="J128" s="5"/>
    </row>
    <row r="129" spans="9:10" x14ac:dyDescent="0.2">
      <c r="I129" s="5"/>
      <c r="J129" s="5"/>
    </row>
    <row r="130" spans="9:10" x14ac:dyDescent="0.2">
      <c r="I130" s="5"/>
      <c r="J130" s="5"/>
    </row>
    <row r="131" spans="9:10" x14ac:dyDescent="0.2">
      <c r="I131" s="5"/>
      <c r="J131" s="5"/>
    </row>
    <row r="132" spans="9:10" x14ac:dyDescent="0.2">
      <c r="I132" s="5"/>
      <c r="J132" s="5"/>
    </row>
    <row r="133" spans="9:10" x14ac:dyDescent="0.2">
      <c r="I133" s="5"/>
      <c r="J133" s="5"/>
    </row>
    <row r="134" spans="9:10" x14ac:dyDescent="0.2">
      <c r="I134" s="5"/>
      <c r="J134" s="5"/>
    </row>
  </sheetData>
  <mergeCells count="1">
    <mergeCell ref="A5:C5"/>
  </mergeCells>
  <printOptions horizontalCentered="1"/>
  <pageMargins left="0" right="0" top="0.39370078740157483" bottom="0" header="0" footer="0.51181102362204722"/>
  <pageSetup paperSize="9" scale="64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R127"/>
  <sheetViews>
    <sheetView zoomScaleNormal="100" zoomScaleSheetLayoutView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P64" sqref="P64"/>
    </sheetView>
  </sheetViews>
  <sheetFormatPr defaultColWidth="13.85546875" defaultRowHeight="14.25" x14ac:dyDescent="0.2"/>
  <cols>
    <col min="1" max="1" width="0.85546875" style="2" customWidth="1"/>
    <col min="2" max="2" width="0.7109375" style="2" customWidth="1"/>
    <col min="3" max="3" width="33.7109375" style="2" customWidth="1"/>
    <col min="4" max="16" width="10.42578125" style="2" customWidth="1"/>
    <col min="17" max="16384" width="13.85546875" style="2"/>
  </cols>
  <sheetData>
    <row r="1" spans="1:18" ht="15" x14ac:dyDescent="0.25">
      <c r="A1" s="1" t="s">
        <v>93</v>
      </c>
      <c r="I1" s="5"/>
      <c r="J1" s="5"/>
    </row>
    <row r="2" spans="1:18" ht="15" x14ac:dyDescent="0.25">
      <c r="A2" s="1" t="s">
        <v>165</v>
      </c>
      <c r="I2" s="5"/>
      <c r="J2" s="5"/>
    </row>
    <row r="3" spans="1:18" x14ac:dyDescent="0.2">
      <c r="A3" s="2" t="s">
        <v>6</v>
      </c>
      <c r="I3" s="5"/>
      <c r="J3" s="5"/>
    </row>
    <row r="4" spans="1:18" x14ac:dyDescent="0.2">
      <c r="I4" s="5"/>
      <c r="J4" s="5"/>
    </row>
    <row r="5" spans="1:18" s="63" customFormat="1" ht="20.25" customHeight="1" thickBot="1" x14ac:dyDescent="0.25">
      <c r="A5" s="102" t="s">
        <v>119</v>
      </c>
      <c r="B5" s="103"/>
      <c r="C5" s="104"/>
      <c r="D5" s="62" t="s">
        <v>25</v>
      </c>
      <c r="E5" s="45" t="s">
        <v>26</v>
      </c>
      <c r="F5" s="45" t="s">
        <v>27</v>
      </c>
      <c r="G5" s="45" t="s">
        <v>82</v>
      </c>
      <c r="H5" s="45" t="s">
        <v>0</v>
      </c>
      <c r="I5" s="45" t="s">
        <v>96</v>
      </c>
      <c r="J5" s="45" t="s">
        <v>97</v>
      </c>
      <c r="K5" s="45" t="s">
        <v>94</v>
      </c>
      <c r="L5" s="45" t="s">
        <v>28</v>
      </c>
      <c r="M5" s="45" t="s">
        <v>29</v>
      </c>
      <c r="N5" s="45" t="s">
        <v>30</v>
      </c>
      <c r="O5" s="45" t="s">
        <v>31</v>
      </c>
      <c r="P5" s="46" t="s">
        <v>38</v>
      </c>
    </row>
    <row r="6" spans="1:18" s="14" customFormat="1" ht="15" thickTop="1" x14ac:dyDescent="0.2">
      <c r="A6" s="2"/>
      <c r="B6" s="2"/>
      <c r="C6" s="2"/>
      <c r="D6" s="5"/>
      <c r="E6" s="5"/>
      <c r="F6" s="5"/>
      <c r="G6" s="5"/>
      <c r="H6" s="5"/>
      <c r="I6" s="5"/>
      <c r="J6" s="5"/>
      <c r="K6" s="2"/>
      <c r="L6" s="5"/>
      <c r="M6" s="5"/>
      <c r="N6" s="5"/>
      <c r="O6" s="5"/>
      <c r="P6" s="5"/>
    </row>
    <row r="7" spans="1:18" s="14" customFormat="1" ht="15" x14ac:dyDescent="0.25">
      <c r="A7" s="1" t="s">
        <v>92</v>
      </c>
      <c r="B7" s="2"/>
      <c r="C7" s="8"/>
      <c r="D7" s="11">
        <f t="shared" ref="D7:P7" si="0">D9+D64</f>
        <v>128850</v>
      </c>
      <c r="E7" s="11">
        <f t="shared" si="0"/>
        <v>97618</v>
      </c>
      <c r="F7" s="11">
        <f t="shared" si="0"/>
        <v>94585</v>
      </c>
      <c r="G7" s="11">
        <f t="shared" si="0"/>
        <v>77891</v>
      </c>
      <c r="H7" s="11">
        <f t="shared" si="0"/>
        <v>94058</v>
      </c>
      <c r="I7" s="11">
        <f t="shared" si="0"/>
        <v>81957</v>
      </c>
      <c r="J7" s="11">
        <f t="shared" si="0"/>
        <v>96049</v>
      </c>
      <c r="K7" s="11">
        <f t="shared" si="0"/>
        <v>78510</v>
      </c>
      <c r="L7" s="11">
        <f t="shared" si="0"/>
        <v>123828</v>
      </c>
      <c r="M7" s="11">
        <f t="shared" si="0"/>
        <v>127638</v>
      </c>
      <c r="N7" s="11">
        <f t="shared" si="0"/>
        <v>106390</v>
      </c>
      <c r="O7" s="11">
        <f t="shared" si="0"/>
        <v>55953</v>
      </c>
      <c r="P7" s="11">
        <f t="shared" si="0"/>
        <v>1163327</v>
      </c>
      <c r="Q7" s="59"/>
      <c r="R7" s="59"/>
    </row>
    <row r="8" spans="1:18" s="14" customFormat="1" ht="15" x14ac:dyDescent="0.25">
      <c r="A8" s="2"/>
      <c r="B8" s="2"/>
      <c r="C8" s="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1"/>
    </row>
    <row r="9" spans="1:18" ht="15" x14ac:dyDescent="0.25">
      <c r="A9" s="1" t="s">
        <v>53</v>
      </c>
      <c r="D9" s="6">
        <f t="shared" ref="D9:P9" si="1">D12+D22+D49+D59</f>
        <v>128850</v>
      </c>
      <c r="E9" s="6">
        <f t="shared" si="1"/>
        <v>97618</v>
      </c>
      <c r="F9" s="6">
        <f t="shared" si="1"/>
        <v>94585</v>
      </c>
      <c r="G9" s="6">
        <f t="shared" si="1"/>
        <v>77891</v>
      </c>
      <c r="H9" s="6">
        <f t="shared" si="1"/>
        <v>94058</v>
      </c>
      <c r="I9" s="6">
        <f t="shared" si="1"/>
        <v>81957</v>
      </c>
      <c r="J9" s="6">
        <f t="shared" si="1"/>
        <v>96049</v>
      </c>
      <c r="K9" s="6">
        <f t="shared" si="1"/>
        <v>78510</v>
      </c>
      <c r="L9" s="6">
        <f t="shared" si="1"/>
        <v>120828</v>
      </c>
      <c r="M9" s="6">
        <f t="shared" si="1"/>
        <v>127638</v>
      </c>
      <c r="N9" s="6">
        <f t="shared" si="1"/>
        <v>95390</v>
      </c>
      <c r="O9" s="6">
        <f t="shared" si="1"/>
        <v>55953</v>
      </c>
      <c r="P9" s="6">
        <f t="shared" si="1"/>
        <v>1149327</v>
      </c>
    </row>
    <row r="10" spans="1:18" ht="15" x14ac:dyDescent="0.25">
      <c r="A10" s="1"/>
      <c r="C10" s="1" t="s">
        <v>91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11"/>
    </row>
    <row r="11" spans="1:18" ht="4.5" customHeigh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11"/>
    </row>
    <row r="12" spans="1:18" ht="15" x14ac:dyDescent="0.25">
      <c r="B12" s="1" t="s">
        <v>50</v>
      </c>
      <c r="D12" s="6">
        <f>SUM(D13:D20)</f>
        <v>99691</v>
      </c>
      <c r="E12" s="6">
        <f t="shared" ref="E12:P12" si="2">SUM(E13:E20)</f>
        <v>54695</v>
      </c>
      <c r="F12" s="6">
        <f t="shared" si="2"/>
        <v>86929</v>
      </c>
      <c r="G12" s="6">
        <f t="shared" si="2"/>
        <v>75816</v>
      </c>
      <c r="H12" s="6">
        <f t="shared" si="2"/>
        <v>60954</v>
      </c>
      <c r="I12" s="6">
        <f t="shared" si="2"/>
        <v>70976</v>
      </c>
      <c r="J12" s="6">
        <f t="shared" si="2"/>
        <v>82746</v>
      </c>
      <c r="K12" s="6">
        <f t="shared" si="2"/>
        <v>53544</v>
      </c>
      <c r="L12" s="6">
        <f t="shared" si="2"/>
        <v>96525</v>
      </c>
      <c r="M12" s="6">
        <f t="shared" si="2"/>
        <v>79130</v>
      </c>
      <c r="N12" s="6">
        <f t="shared" si="2"/>
        <v>43092</v>
      </c>
      <c r="O12" s="6">
        <f t="shared" si="2"/>
        <v>40666</v>
      </c>
      <c r="P12" s="6">
        <f t="shared" si="2"/>
        <v>844764</v>
      </c>
      <c r="Q12" s="6"/>
    </row>
    <row r="13" spans="1:18" ht="15" x14ac:dyDescent="0.25">
      <c r="B13" s="1"/>
      <c r="C13" s="2" t="s">
        <v>99</v>
      </c>
      <c r="D13" s="68">
        <v>15675</v>
      </c>
      <c r="E13" s="67">
        <v>13275</v>
      </c>
      <c r="F13" s="67">
        <v>16000</v>
      </c>
      <c r="G13" s="67">
        <v>11510</v>
      </c>
      <c r="H13" s="68">
        <v>13876</v>
      </c>
      <c r="I13" s="67">
        <v>13625</v>
      </c>
      <c r="J13" s="67">
        <v>13995</v>
      </c>
      <c r="K13" s="67">
        <v>11568</v>
      </c>
      <c r="L13" s="67">
        <v>14000</v>
      </c>
      <c r="M13" s="67">
        <v>10189</v>
      </c>
      <c r="N13" s="68">
        <v>10500</v>
      </c>
      <c r="O13" s="68">
        <v>8000</v>
      </c>
      <c r="P13" s="5">
        <f>SUM(D13:O13)</f>
        <v>152213</v>
      </c>
      <c r="Q13" s="6"/>
    </row>
    <row r="14" spans="1:18" ht="15" x14ac:dyDescent="0.25">
      <c r="B14" s="1"/>
      <c r="C14" s="2" t="s">
        <v>71</v>
      </c>
      <c r="D14" s="89">
        <v>3500</v>
      </c>
      <c r="E14" s="70">
        <v>0</v>
      </c>
      <c r="F14" s="67">
        <v>4500</v>
      </c>
      <c r="G14" s="67">
        <v>3000</v>
      </c>
      <c r="H14" s="68">
        <v>3200</v>
      </c>
      <c r="I14" s="67">
        <v>2200</v>
      </c>
      <c r="J14" s="70">
        <v>0</v>
      </c>
      <c r="K14" s="71">
        <v>0</v>
      </c>
      <c r="L14" s="67">
        <v>4270</v>
      </c>
      <c r="M14" s="71">
        <v>2100</v>
      </c>
      <c r="N14" s="68">
        <v>4300</v>
      </c>
      <c r="O14" s="68">
        <v>1053</v>
      </c>
      <c r="P14" s="5">
        <f t="shared" ref="P14:P20" si="3">SUM(D14:O14)</f>
        <v>28123</v>
      </c>
    </row>
    <row r="15" spans="1:18" ht="15" x14ac:dyDescent="0.25">
      <c r="B15" s="1"/>
      <c r="C15" s="7" t="s">
        <v>100</v>
      </c>
      <c r="D15" s="89">
        <v>13939</v>
      </c>
      <c r="E15" s="67">
        <v>11309</v>
      </c>
      <c r="F15" s="67">
        <v>16595</v>
      </c>
      <c r="G15" s="67">
        <v>5501</v>
      </c>
      <c r="H15" s="68">
        <v>9273</v>
      </c>
      <c r="I15" s="67">
        <v>29282</v>
      </c>
      <c r="J15" s="67">
        <v>7632</v>
      </c>
      <c r="K15" s="67">
        <v>8986</v>
      </c>
      <c r="L15" s="67">
        <v>28089</v>
      </c>
      <c r="M15" s="67">
        <v>8299</v>
      </c>
      <c r="N15" s="68">
        <v>5718</v>
      </c>
      <c r="O15" s="68">
        <v>3592</v>
      </c>
      <c r="P15" s="5">
        <f t="shared" si="3"/>
        <v>148215</v>
      </c>
    </row>
    <row r="16" spans="1:18" x14ac:dyDescent="0.2">
      <c r="B16" s="8"/>
      <c r="C16" s="7" t="s">
        <v>101</v>
      </c>
      <c r="D16" s="89">
        <v>1</v>
      </c>
      <c r="E16" s="70">
        <v>15</v>
      </c>
      <c r="F16" s="67">
        <v>271</v>
      </c>
      <c r="G16" s="67">
        <v>2</v>
      </c>
      <c r="H16" s="72">
        <v>0</v>
      </c>
      <c r="I16" s="67">
        <v>283</v>
      </c>
      <c r="J16" s="67">
        <v>2</v>
      </c>
      <c r="K16" s="70">
        <v>0</v>
      </c>
      <c r="L16" s="71">
        <v>1</v>
      </c>
      <c r="M16" s="71">
        <v>1</v>
      </c>
      <c r="N16" s="72">
        <v>0</v>
      </c>
      <c r="O16" s="68">
        <v>293</v>
      </c>
      <c r="P16" s="5">
        <f t="shared" si="3"/>
        <v>869</v>
      </c>
      <c r="Q16" s="60"/>
    </row>
    <row r="17" spans="2:17" x14ac:dyDescent="0.2">
      <c r="B17" s="8"/>
      <c r="C17" s="7" t="s">
        <v>102</v>
      </c>
      <c r="D17" s="89">
        <v>7623</v>
      </c>
      <c r="E17" s="67">
        <v>9803</v>
      </c>
      <c r="F17" s="67">
        <v>4936</v>
      </c>
      <c r="G17" s="67">
        <v>5792</v>
      </c>
      <c r="H17" s="68">
        <v>9605</v>
      </c>
      <c r="I17" s="67">
        <v>5586</v>
      </c>
      <c r="J17" s="67">
        <v>11117</v>
      </c>
      <c r="K17" s="67">
        <v>7990</v>
      </c>
      <c r="L17" s="67">
        <v>5165</v>
      </c>
      <c r="M17" s="67">
        <v>3541</v>
      </c>
      <c r="N17" s="68">
        <v>2574</v>
      </c>
      <c r="O17" s="68">
        <v>7728</v>
      </c>
      <c r="P17" s="5">
        <f t="shared" si="3"/>
        <v>81460</v>
      </c>
    </row>
    <row r="18" spans="2:17" x14ac:dyDescent="0.2">
      <c r="B18" s="8"/>
      <c r="C18" s="7" t="s">
        <v>103</v>
      </c>
      <c r="D18" s="89">
        <v>87</v>
      </c>
      <c r="E18" s="70">
        <v>293</v>
      </c>
      <c r="F18" s="70">
        <v>59</v>
      </c>
      <c r="G18" s="70">
        <v>11</v>
      </c>
      <c r="H18" s="73">
        <v>0</v>
      </c>
      <c r="I18" s="70">
        <v>0</v>
      </c>
      <c r="J18" s="71">
        <v>0</v>
      </c>
      <c r="K18" s="71">
        <v>0</v>
      </c>
      <c r="L18" s="71">
        <v>0</v>
      </c>
      <c r="M18" s="71">
        <v>0</v>
      </c>
      <c r="N18" s="73">
        <v>0</v>
      </c>
      <c r="O18" s="72">
        <v>0</v>
      </c>
      <c r="P18" s="5">
        <f t="shared" si="3"/>
        <v>450</v>
      </c>
    </row>
    <row r="19" spans="2:17" x14ac:dyDescent="0.2">
      <c r="B19" s="8"/>
      <c r="C19" s="7" t="s">
        <v>108</v>
      </c>
      <c r="D19" s="89">
        <v>3866</v>
      </c>
      <c r="E19" s="70">
        <v>0</v>
      </c>
      <c r="F19" s="70">
        <v>0</v>
      </c>
      <c r="G19" s="70">
        <v>0</v>
      </c>
      <c r="H19" s="73">
        <v>0</v>
      </c>
      <c r="I19" s="70">
        <v>0</v>
      </c>
      <c r="J19" s="71">
        <v>0</v>
      </c>
      <c r="K19" s="71">
        <v>0</v>
      </c>
      <c r="L19" s="71">
        <v>0</v>
      </c>
      <c r="M19" s="71">
        <v>0</v>
      </c>
      <c r="N19" s="73">
        <v>0</v>
      </c>
      <c r="O19" s="72">
        <v>0</v>
      </c>
      <c r="P19" s="5">
        <f t="shared" si="3"/>
        <v>3866</v>
      </c>
    </row>
    <row r="20" spans="2:17" s="7" customFormat="1" x14ac:dyDescent="0.2">
      <c r="C20" s="7" t="s">
        <v>104</v>
      </c>
      <c r="D20" s="79">
        <v>55000</v>
      </c>
      <c r="E20" s="74">
        <v>20000</v>
      </c>
      <c r="F20" s="74">
        <v>44568</v>
      </c>
      <c r="G20" s="74">
        <v>50000</v>
      </c>
      <c r="H20" s="68">
        <v>25000</v>
      </c>
      <c r="I20" s="67">
        <v>20000</v>
      </c>
      <c r="J20" s="67">
        <v>50000</v>
      </c>
      <c r="K20" s="67">
        <v>25000</v>
      </c>
      <c r="L20" s="67">
        <v>45000</v>
      </c>
      <c r="M20" s="67">
        <v>55000</v>
      </c>
      <c r="N20" s="68">
        <v>20000</v>
      </c>
      <c r="O20" s="68">
        <v>20000</v>
      </c>
      <c r="P20" s="5">
        <f t="shared" si="3"/>
        <v>429568</v>
      </c>
    </row>
    <row r="21" spans="2:17" s="7" customFormat="1" ht="15" x14ac:dyDescent="0.25"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11"/>
    </row>
    <row r="22" spans="2:17" ht="15" x14ac:dyDescent="0.25">
      <c r="B22" s="1" t="s">
        <v>49</v>
      </c>
      <c r="D22" s="6">
        <f t="shared" ref="D22:P22" si="4">D23+D28+D33+D38+D43+D45</f>
        <v>28587</v>
      </c>
      <c r="E22" s="6">
        <f t="shared" si="4"/>
        <v>42204</v>
      </c>
      <c r="F22" s="6">
        <f t="shared" si="4"/>
        <v>7324</v>
      </c>
      <c r="G22" s="6">
        <f t="shared" si="4"/>
        <v>1664</v>
      </c>
      <c r="H22" s="6">
        <f t="shared" si="4"/>
        <v>17043</v>
      </c>
      <c r="I22" s="6">
        <f t="shared" si="4"/>
        <v>10557</v>
      </c>
      <c r="J22" s="6">
        <f t="shared" si="4"/>
        <v>12758</v>
      </c>
      <c r="K22" s="6">
        <f t="shared" si="4"/>
        <v>12659</v>
      </c>
      <c r="L22" s="6">
        <f t="shared" si="4"/>
        <v>17562</v>
      </c>
      <c r="M22" s="6">
        <f t="shared" si="4"/>
        <v>12620</v>
      </c>
      <c r="N22" s="6">
        <f t="shared" si="4"/>
        <v>22468</v>
      </c>
      <c r="O22" s="6">
        <f t="shared" si="4"/>
        <v>15156</v>
      </c>
      <c r="P22" s="6">
        <f t="shared" si="4"/>
        <v>200602</v>
      </c>
      <c r="Q22" s="5"/>
    </row>
    <row r="23" spans="2:17" s="1" customFormat="1" ht="15" x14ac:dyDescent="0.25">
      <c r="B23" s="53"/>
      <c r="C23" s="10" t="s">
        <v>8</v>
      </c>
      <c r="D23" s="88">
        <f>SUM(D24:D27)</f>
        <v>20240</v>
      </c>
      <c r="E23" s="88">
        <f t="shared" ref="E23:P23" si="5">SUM(E24:E27)</f>
        <v>23163</v>
      </c>
      <c r="F23" s="88">
        <f t="shared" si="5"/>
        <v>2716</v>
      </c>
      <c r="G23" s="88">
        <f t="shared" si="5"/>
        <v>0</v>
      </c>
      <c r="H23" s="88">
        <f t="shared" si="5"/>
        <v>13418</v>
      </c>
      <c r="I23" s="88">
        <f t="shared" si="5"/>
        <v>6185</v>
      </c>
      <c r="J23" s="88">
        <f t="shared" si="5"/>
        <v>8293</v>
      </c>
      <c r="K23" s="88">
        <f t="shared" si="5"/>
        <v>337</v>
      </c>
      <c r="L23" s="88">
        <f t="shared" si="5"/>
        <v>9581</v>
      </c>
      <c r="M23" s="88">
        <f t="shared" si="5"/>
        <v>774</v>
      </c>
      <c r="N23" s="88">
        <f t="shared" si="5"/>
        <v>7125</v>
      </c>
      <c r="O23" s="88">
        <f t="shared" si="5"/>
        <v>7661</v>
      </c>
      <c r="P23" s="88">
        <f t="shared" si="5"/>
        <v>99493</v>
      </c>
      <c r="Q23" s="13"/>
    </row>
    <row r="24" spans="2:17" x14ac:dyDescent="0.2">
      <c r="B24" s="8"/>
      <c r="C24" s="7" t="s">
        <v>33</v>
      </c>
      <c r="D24" s="5">
        <v>6000</v>
      </c>
      <c r="E24" s="49">
        <v>3000</v>
      </c>
      <c r="F24" s="5">
        <v>0</v>
      </c>
      <c r="G24" s="5">
        <v>0</v>
      </c>
      <c r="H24" s="5">
        <v>4000</v>
      </c>
      <c r="I24" s="5">
        <v>4000</v>
      </c>
      <c r="J24" s="5">
        <v>2000</v>
      </c>
      <c r="K24" s="5">
        <v>0</v>
      </c>
      <c r="L24" s="5">
        <v>6000</v>
      </c>
      <c r="M24" s="5">
        <v>0</v>
      </c>
      <c r="N24" s="5">
        <v>3500</v>
      </c>
      <c r="O24" s="5">
        <v>1270</v>
      </c>
      <c r="P24" s="5">
        <f>SUM(D24:O24)</f>
        <v>29770</v>
      </c>
    </row>
    <row r="25" spans="2:17" x14ac:dyDescent="0.2">
      <c r="B25" s="8"/>
      <c r="C25" s="7" t="s">
        <v>34</v>
      </c>
      <c r="D25" s="5">
        <v>8987</v>
      </c>
      <c r="E25" s="49">
        <v>11607</v>
      </c>
      <c r="F25" s="5">
        <v>1559</v>
      </c>
      <c r="G25" s="5">
        <v>0</v>
      </c>
      <c r="H25" s="5">
        <v>1572</v>
      </c>
      <c r="I25" s="5">
        <v>1527</v>
      </c>
      <c r="J25" s="5">
        <v>6203</v>
      </c>
      <c r="K25" s="5">
        <v>132</v>
      </c>
      <c r="L25" s="5">
        <v>0</v>
      </c>
      <c r="M25" s="5">
        <v>774</v>
      </c>
      <c r="N25" s="5">
        <v>1606</v>
      </c>
      <c r="O25" s="5">
        <v>5985</v>
      </c>
      <c r="P25" s="5">
        <f t="shared" ref="P25:P27" si="6">SUM(D25:O25)</f>
        <v>39952</v>
      </c>
    </row>
    <row r="26" spans="2:17" x14ac:dyDescent="0.2">
      <c r="B26" s="8"/>
      <c r="C26" s="7" t="s">
        <v>35</v>
      </c>
      <c r="D26" s="5">
        <v>4300</v>
      </c>
      <c r="E26" s="49">
        <v>7088</v>
      </c>
      <c r="F26" s="5">
        <v>1000</v>
      </c>
      <c r="G26" s="5">
        <v>0</v>
      </c>
      <c r="H26" s="5">
        <v>7100</v>
      </c>
      <c r="I26" s="5">
        <v>0</v>
      </c>
      <c r="J26" s="5">
        <v>0</v>
      </c>
      <c r="K26" s="5">
        <v>0</v>
      </c>
      <c r="L26" s="5">
        <v>3560</v>
      </c>
      <c r="M26" s="5">
        <v>0</v>
      </c>
      <c r="N26" s="5">
        <v>2000</v>
      </c>
      <c r="O26" s="5">
        <v>0</v>
      </c>
      <c r="P26" s="5">
        <f t="shared" si="6"/>
        <v>25048</v>
      </c>
    </row>
    <row r="27" spans="2:17" x14ac:dyDescent="0.2">
      <c r="B27" s="8"/>
      <c r="C27" s="7" t="s">
        <v>36</v>
      </c>
      <c r="D27" s="5">
        <v>953</v>
      </c>
      <c r="E27" s="49">
        <v>1468</v>
      </c>
      <c r="F27" s="5">
        <v>157</v>
      </c>
      <c r="G27" s="5">
        <v>0</v>
      </c>
      <c r="H27" s="5">
        <v>746</v>
      </c>
      <c r="I27" s="5">
        <v>658</v>
      </c>
      <c r="J27" s="5">
        <v>90</v>
      </c>
      <c r="K27" s="5">
        <v>205</v>
      </c>
      <c r="L27" s="5">
        <v>21</v>
      </c>
      <c r="M27" s="5">
        <v>0</v>
      </c>
      <c r="N27" s="5">
        <v>19</v>
      </c>
      <c r="O27" s="5">
        <v>406</v>
      </c>
      <c r="P27" s="5">
        <f t="shared" si="6"/>
        <v>4723</v>
      </c>
    </row>
    <row r="28" spans="2:17" s="1" customFormat="1" ht="15" x14ac:dyDescent="0.25">
      <c r="B28" s="53"/>
      <c r="C28" s="10" t="s">
        <v>9</v>
      </c>
      <c r="D28" s="88">
        <f>SUM(D29:D32)</f>
        <v>5215</v>
      </c>
      <c r="E28" s="88">
        <f t="shared" ref="E28:P28" si="7">SUM(E29:E32)</f>
        <v>12394</v>
      </c>
      <c r="F28" s="88">
        <f t="shared" si="7"/>
        <v>831</v>
      </c>
      <c r="G28" s="88">
        <f t="shared" si="7"/>
        <v>1250</v>
      </c>
      <c r="H28" s="88">
        <f t="shared" si="7"/>
        <v>2483</v>
      </c>
      <c r="I28" s="88">
        <f t="shared" si="7"/>
        <v>0</v>
      </c>
      <c r="J28" s="88">
        <f t="shared" si="7"/>
        <v>3351</v>
      </c>
      <c r="K28" s="88">
        <f t="shared" si="7"/>
        <v>10343</v>
      </c>
      <c r="L28" s="88">
        <f t="shared" si="7"/>
        <v>7053</v>
      </c>
      <c r="M28" s="88">
        <f t="shared" si="7"/>
        <v>6496</v>
      </c>
      <c r="N28" s="88">
        <f t="shared" si="7"/>
        <v>4859</v>
      </c>
      <c r="O28" s="88">
        <f t="shared" si="7"/>
        <v>6458</v>
      </c>
      <c r="P28" s="88">
        <f t="shared" si="7"/>
        <v>60733</v>
      </c>
    </row>
    <row r="29" spans="2:17" x14ac:dyDescent="0.2">
      <c r="B29" s="8"/>
      <c r="C29" s="7" t="s">
        <v>33</v>
      </c>
      <c r="D29" s="5">
        <v>3000</v>
      </c>
      <c r="E29" s="5">
        <v>5961</v>
      </c>
      <c r="F29" s="5">
        <v>0</v>
      </c>
      <c r="G29" s="5">
        <v>0</v>
      </c>
      <c r="H29" s="5">
        <v>1000</v>
      </c>
      <c r="I29" s="5">
        <v>0</v>
      </c>
      <c r="J29" s="5">
        <v>1891</v>
      </c>
      <c r="K29" s="5">
        <v>5208</v>
      </c>
      <c r="L29" s="5">
        <v>4000</v>
      </c>
      <c r="M29" s="5">
        <v>4405</v>
      </c>
      <c r="N29" s="5">
        <v>2000</v>
      </c>
      <c r="O29" s="5">
        <v>4095</v>
      </c>
      <c r="P29" s="5">
        <f>SUM(D29:O29)</f>
        <v>31560</v>
      </c>
    </row>
    <row r="30" spans="2:17" x14ac:dyDescent="0.2">
      <c r="B30" s="8"/>
      <c r="C30" s="7" t="s">
        <v>34</v>
      </c>
      <c r="D30" s="5">
        <v>990</v>
      </c>
      <c r="E30" s="5">
        <v>1608</v>
      </c>
      <c r="F30" s="5">
        <v>311</v>
      </c>
      <c r="G30" s="5">
        <v>850</v>
      </c>
      <c r="H30" s="5">
        <v>463</v>
      </c>
      <c r="I30" s="5">
        <v>0</v>
      </c>
      <c r="J30" s="5">
        <v>972</v>
      </c>
      <c r="K30" s="5">
        <v>1236</v>
      </c>
      <c r="L30" s="5">
        <v>2458</v>
      </c>
      <c r="M30" s="5">
        <v>614</v>
      </c>
      <c r="N30" s="5">
        <v>2657</v>
      </c>
      <c r="O30" s="5">
        <v>1702</v>
      </c>
      <c r="P30" s="5">
        <f t="shared" ref="P30:P32" si="8">SUM(D30:O30)</f>
        <v>13861</v>
      </c>
    </row>
    <row r="31" spans="2:17" x14ac:dyDescent="0.2">
      <c r="B31" s="8"/>
      <c r="C31" s="7" t="s">
        <v>35</v>
      </c>
      <c r="D31" s="5">
        <v>1000</v>
      </c>
      <c r="E31" s="5">
        <v>4250</v>
      </c>
      <c r="F31" s="5">
        <v>500</v>
      </c>
      <c r="G31" s="5">
        <v>0</v>
      </c>
      <c r="H31" s="5">
        <v>1000</v>
      </c>
      <c r="I31" s="5">
        <v>0</v>
      </c>
      <c r="J31" s="5">
        <v>0</v>
      </c>
      <c r="K31" s="5">
        <v>2706</v>
      </c>
      <c r="L31" s="5">
        <v>0</v>
      </c>
      <c r="M31" s="5">
        <v>500</v>
      </c>
      <c r="N31" s="5">
        <v>0</v>
      </c>
      <c r="O31" s="5">
        <v>0</v>
      </c>
      <c r="P31" s="5">
        <f t="shared" si="8"/>
        <v>9956</v>
      </c>
    </row>
    <row r="32" spans="2:17" x14ac:dyDescent="0.2">
      <c r="B32" s="8"/>
      <c r="C32" s="7" t="s">
        <v>36</v>
      </c>
      <c r="D32" s="5">
        <v>225</v>
      </c>
      <c r="E32" s="5">
        <v>575</v>
      </c>
      <c r="F32" s="5">
        <v>20</v>
      </c>
      <c r="G32" s="5">
        <v>400</v>
      </c>
      <c r="H32" s="5">
        <v>20</v>
      </c>
      <c r="I32" s="5">
        <v>0</v>
      </c>
      <c r="J32" s="5">
        <v>488</v>
      </c>
      <c r="K32" s="5">
        <v>1193</v>
      </c>
      <c r="L32" s="5">
        <v>595</v>
      </c>
      <c r="M32" s="5">
        <v>977</v>
      </c>
      <c r="N32" s="5">
        <v>202</v>
      </c>
      <c r="O32" s="5">
        <v>661</v>
      </c>
      <c r="P32" s="5">
        <f t="shared" si="8"/>
        <v>5356</v>
      </c>
    </row>
    <row r="33" spans="2:16" s="1" customFormat="1" ht="15" x14ac:dyDescent="0.25">
      <c r="B33" s="53"/>
      <c r="C33" s="10" t="s">
        <v>10</v>
      </c>
      <c r="D33" s="88">
        <f>SUM(D34:D37)</f>
        <v>0</v>
      </c>
      <c r="E33" s="88">
        <f t="shared" ref="E33:P33" si="9">SUM(E34:E37)</f>
        <v>6637</v>
      </c>
      <c r="F33" s="88">
        <f t="shared" si="9"/>
        <v>3776</v>
      </c>
      <c r="G33" s="88">
        <f t="shared" si="9"/>
        <v>402</v>
      </c>
      <c r="H33" s="88">
        <f t="shared" si="9"/>
        <v>0</v>
      </c>
      <c r="I33" s="88">
        <f t="shared" si="9"/>
        <v>4372</v>
      </c>
      <c r="J33" s="88">
        <f t="shared" si="9"/>
        <v>1097</v>
      </c>
      <c r="K33" s="88">
        <f t="shared" si="9"/>
        <v>1556</v>
      </c>
      <c r="L33" s="88">
        <f t="shared" si="9"/>
        <v>723</v>
      </c>
      <c r="M33" s="88">
        <f t="shared" si="9"/>
        <v>652</v>
      </c>
      <c r="N33" s="88">
        <f t="shared" si="9"/>
        <v>9750</v>
      </c>
      <c r="O33" s="88">
        <f t="shared" si="9"/>
        <v>836</v>
      </c>
      <c r="P33" s="88">
        <f t="shared" si="9"/>
        <v>29801</v>
      </c>
    </row>
    <row r="34" spans="2:16" x14ac:dyDescent="0.2">
      <c r="B34" s="8"/>
      <c r="C34" s="7" t="s">
        <v>33</v>
      </c>
      <c r="D34" s="5">
        <v>0</v>
      </c>
      <c r="E34" s="5">
        <v>3000</v>
      </c>
      <c r="F34" s="5">
        <v>0</v>
      </c>
      <c r="G34" s="5">
        <v>0</v>
      </c>
      <c r="H34" s="5">
        <v>0</v>
      </c>
      <c r="I34" s="5">
        <v>3000</v>
      </c>
      <c r="J34" s="5">
        <v>0</v>
      </c>
      <c r="K34" s="5">
        <v>0</v>
      </c>
      <c r="L34" s="5">
        <v>0</v>
      </c>
      <c r="M34" s="5">
        <v>0</v>
      </c>
      <c r="N34" s="5">
        <v>5000</v>
      </c>
      <c r="O34" s="5">
        <v>0</v>
      </c>
      <c r="P34" s="5">
        <f>SUM(D34:O34)</f>
        <v>11000</v>
      </c>
    </row>
    <row r="35" spans="2:16" x14ac:dyDescent="0.2">
      <c r="B35" s="8"/>
      <c r="C35" s="7" t="s">
        <v>34</v>
      </c>
      <c r="D35" s="5">
        <v>0</v>
      </c>
      <c r="E35" s="5">
        <v>1510</v>
      </c>
      <c r="F35" s="5">
        <v>296</v>
      </c>
      <c r="G35" s="5">
        <v>102</v>
      </c>
      <c r="H35" s="5">
        <v>0</v>
      </c>
      <c r="I35" s="5">
        <v>295</v>
      </c>
      <c r="J35" s="5">
        <v>272</v>
      </c>
      <c r="K35" s="5">
        <v>264</v>
      </c>
      <c r="L35" s="5">
        <v>653</v>
      </c>
      <c r="M35" s="5">
        <v>18</v>
      </c>
      <c r="N35" s="5">
        <v>1408</v>
      </c>
      <c r="O35" s="5">
        <v>316</v>
      </c>
      <c r="P35" s="5">
        <f t="shared" ref="P35:P37" si="10">SUM(D35:O35)</f>
        <v>5134</v>
      </c>
    </row>
    <row r="36" spans="2:16" x14ac:dyDescent="0.2">
      <c r="B36" s="8"/>
      <c r="C36" s="7" t="s">
        <v>35</v>
      </c>
      <c r="D36" s="5">
        <v>0</v>
      </c>
      <c r="E36" s="5">
        <v>1600</v>
      </c>
      <c r="F36" s="5">
        <v>3480</v>
      </c>
      <c r="G36" s="5">
        <v>0</v>
      </c>
      <c r="H36" s="5">
        <v>0</v>
      </c>
      <c r="I36" s="5">
        <v>0</v>
      </c>
      <c r="J36" s="5">
        <v>0</v>
      </c>
      <c r="K36" s="5">
        <v>1000</v>
      </c>
      <c r="L36" s="5">
        <v>0</v>
      </c>
      <c r="M36" s="5">
        <v>600</v>
      </c>
      <c r="N36" s="5">
        <v>2600</v>
      </c>
      <c r="O36" s="5">
        <v>0</v>
      </c>
      <c r="P36" s="5">
        <f t="shared" si="10"/>
        <v>9280</v>
      </c>
    </row>
    <row r="37" spans="2:16" x14ac:dyDescent="0.2">
      <c r="B37" s="8"/>
      <c r="C37" s="7" t="s">
        <v>36</v>
      </c>
      <c r="D37" s="5">
        <v>0</v>
      </c>
      <c r="E37" s="5">
        <v>527</v>
      </c>
      <c r="F37" s="5">
        <v>0</v>
      </c>
      <c r="G37" s="5">
        <v>300</v>
      </c>
      <c r="H37" s="5">
        <v>0</v>
      </c>
      <c r="I37" s="5">
        <v>1077</v>
      </c>
      <c r="J37" s="5">
        <v>825</v>
      </c>
      <c r="K37" s="5">
        <v>292</v>
      </c>
      <c r="L37" s="5">
        <v>70</v>
      </c>
      <c r="M37" s="5">
        <v>34</v>
      </c>
      <c r="N37" s="5">
        <v>742</v>
      </c>
      <c r="O37" s="5">
        <v>520</v>
      </c>
      <c r="P37" s="5">
        <f t="shared" si="10"/>
        <v>4387</v>
      </c>
    </row>
    <row r="38" spans="2:16" s="1" customFormat="1" ht="15" x14ac:dyDescent="0.25">
      <c r="B38" s="53"/>
      <c r="C38" s="10" t="s">
        <v>11</v>
      </c>
      <c r="D38" s="88">
        <f>SUM(D39:D42)</f>
        <v>2230</v>
      </c>
      <c r="E38" s="88">
        <f t="shared" ref="E38:P38" si="11">SUM(E39:E42)</f>
        <v>0</v>
      </c>
      <c r="F38" s="88">
        <f t="shared" si="11"/>
        <v>0</v>
      </c>
      <c r="G38" s="88">
        <f t="shared" si="11"/>
        <v>5</v>
      </c>
      <c r="H38" s="88">
        <f t="shared" si="11"/>
        <v>1140</v>
      </c>
      <c r="I38" s="88">
        <f t="shared" si="11"/>
        <v>0</v>
      </c>
      <c r="J38" s="88">
        <f t="shared" si="11"/>
        <v>1</v>
      </c>
      <c r="K38" s="88">
        <f t="shared" si="11"/>
        <v>409</v>
      </c>
      <c r="L38" s="88">
        <f t="shared" si="11"/>
        <v>205</v>
      </c>
      <c r="M38" s="88">
        <f t="shared" si="11"/>
        <v>3918</v>
      </c>
      <c r="N38" s="88">
        <f t="shared" si="11"/>
        <v>70</v>
      </c>
      <c r="O38" s="88">
        <f t="shared" si="11"/>
        <v>200</v>
      </c>
      <c r="P38" s="88">
        <f t="shared" si="11"/>
        <v>8178</v>
      </c>
    </row>
    <row r="39" spans="2:16" x14ac:dyDescent="0.2">
      <c r="B39" s="8"/>
      <c r="C39" s="7" t="s">
        <v>33</v>
      </c>
      <c r="D39" s="5">
        <v>2195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2893</v>
      </c>
      <c r="N39" s="5">
        <v>0</v>
      </c>
      <c r="O39" s="5">
        <v>0</v>
      </c>
      <c r="P39" s="5">
        <f>SUM(D39:O39)</f>
        <v>5088</v>
      </c>
    </row>
    <row r="40" spans="2:16" x14ac:dyDescent="0.2">
      <c r="B40" s="8"/>
      <c r="C40" s="7" t="s">
        <v>34</v>
      </c>
      <c r="D40" s="5">
        <v>35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1</v>
      </c>
      <c r="K40" s="5">
        <v>9</v>
      </c>
      <c r="L40" s="5">
        <v>0</v>
      </c>
      <c r="M40" s="5">
        <v>25</v>
      </c>
      <c r="N40" s="5">
        <v>68</v>
      </c>
      <c r="O40" s="5">
        <v>0</v>
      </c>
      <c r="P40" s="5">
        <f t="shared" ref="P40:P42" si="12">SUM(D40:O40)</f>
        <v>138</v>
      </c>
    </row>
    <row r="41" spans="2:16" x14ac:dyDescent="0.2">
      <c r="B41" s="8"/>
      <c r="C41" s="7" t="s">
        <v>35</v>
      </c>
      <c r="D41" s="5">
        <v>0</v>
      </c>
      <c r="E41" s="5">
        <v>0</v>
      </c>
      <c r="F41" s="5">
        <v>0</v>
      </c>
      <c r="G41" s="5">
        <v>0</v>
      </c>
      <c r="H41" s="5">
        <v>1000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f t="shared" si="12"/>
        <v>1000</v>
      </c>
    </row>
    <row r="42" spans="2:16" x14ac:dyDescent="0.2">
      <c r="B42" s="8"/>
      <c r="C42" s="7" t="s">
        <v>36</v>
      </c>
      <c r="D42" s="5">
        <v>0</v>
      </c>
      <c r="E42" s="5">
        <v>0</v>
      </c>
      <c r="F42" s="5">
        <v>0</v>
      </c>
      <c r="G42" s="5">
        <v>5</v>
      </c>
      <c r="H42" s="5">
        <v>140</v>
      </c>
      <c r="I42" s="5">
        <v>0</v>
      </c>
      <c r="J42" s="5">
        <v>0</v>
      </c>
      <c r="K42" s="5">
        <v>400</v>
      </c>
      <c r="L42" s="5">
        <v>205</v>
      </c>
      <c r="M42" s="5">
        <v>1000</v>
      </c>
      <c r="N42" s="5">
        <v>2</v>
      </c>
      <c r="O42" s="5">
        <v>200</v>
      </c>
      <c r="P42" s="5">
        <f t="shared" si="12"/>
        <v>1952</v>
      </c>
    </row>
    <row r="43" spans="2:16" s="1" customFormat="1" ht="15" x14ac:dyDescent="0.25">
      <c r="B43" s="53"/>
      <c r="C43" s="10" t="s">
        <v>12</v>
      </c>
      <c r="D43" s="88">
        <f t="shared" ref="D43:P43" si="13">SUM(D44:D44)</f>
        <v>2</v>
      </c>
      <c r="E43" s="88">
        <f t="shared" si="13"/>
        <v>0</v>
      </c>
      <c r="F43" s="88">
        <f t="shared" si="13"/>
        <v>0</v>
      </c>
      <c r="G43" s="88">
        <f t="shared" si="13"/>
        <v>0</v>
      </c>
      <c r="H43" s="88">
        <f t="shared" si="13"/>
        <v>0</v>
      </c>
      <c r="I43" s="88">
        <f t="shared" si="13"/>
        <v>0</v>
      </c>
      <c r="J43" s="88">
        <f t="shared" si="13"/>
        <v>0</v>
      </c>
      <c r="K43" s="88">
        <f t="shared" si="13"/>
        <v>0</v>
      </c>
      <c r="L43" s="88">
        <f t="shared" si="13"/>
        <v>0</v>
      </c>
      <c r="M43" s="88">
        <f t="shared" si="13"/>
        <v>0</v>
      </c>
      <c r="N43" s="88">
        <f t="shared" si="13"/>
        <v>0</v>
      </c>
      <c r="O43" s="88">
        <f t="shared" si="13"/>
        <v>0</v>
      </c>
      <c r="P43" s="88">
        <f t="shared" si="13"/>
        <v>2</v>
      </c>
    </row>
    <row r="44" spans="2:16" x14ac:dyDescent="0.2">
      <c r="B44" s="8"/>
      <c r="C44" s="7" t="s">
        <v>36</v>
      </c>
      <c r="D44" s="5">
        <v>2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f t="shared" ref="P44" si="14">SUM(D44:O44)</f>
        <v>2</v>
      </c>
    </row>
    <row r="45" spans="2:16" s="1" customFormat="1" ht="15" x14ac:dyDescent="0.25">
      <c r="B45" s="53"/>
      <c r="C45" s="10" t="s">
        <v>13</v>
      </c>
      <c r="D45" s="88">
        <f t="shared" ref="D45:P45" si="15">SUM(D46:D47)</f>
        <v>900</v>
      </c>
      <c r="E45" s="88">
        <f t="shared" si="15"/>
        <v>10</v>
      </c>
      <c r="F45" s="88">
        <f t="shared" si="15"/>
        <v>1</v>
      </c>
      <c r="G45" s="88">
        <f t="shared" si="15"/>
        <v>7</v>
      </c>
      <c r="H45" s="88">
        <f t="shared" si="15"/>
        <v>2</v>
      </c>
      <c r="I45" s="88">
        <f t="shared" si="15"/>
        <v>0</v>
      </c>
      <c r="J45" s="88">
        <f t="shared" si="15"/>
        <v>16</v>
      </c>
      <c r="K45" s="88">
        <f t="shared" si="15"/>
        <v>14</v>
      </c>
      <c r="L45" s="88">
        <f t="shared" si="15"/>
        <v>0</v>
      </c>
      <c r="M45" s="88">
        <f t="shared" si="15"/>
        <v>780</v>
      </c>
      <c r="N45" s="88">
        <f t="shared" si="15"/>
        <v>664</v>
      </c>
      <c r="O45" s="88">
        <f t="shared" si="15"/>
        <v>1</v>
      </c>
      <c r="P45" s="88">
        <f t="shared" si="15"/>
        <v>2395</v>
      </c>
    </row>
    <row r="46" spans="2:16" x14ac:dyDescent="0.2">
      <c r="B46" s="8"/>
      <c r="C46" s="7" t="s">
        <v>34</v>
      </c>
      <c r="D46" s="5">
        <v>900</v>
      </c>
      <c r="E46" s="5">
        <v>10</v>
      </c>
      <c r="F46" s="5">
        <v>1</v>
      </c>
      <c r="G46" s="5">
        <v>7</v>
      </c>
      <c r="H46" s="5">
        <v>2</v>
      </c>
      <c r="I46" s="5">
        <v>0</v>
      </c>
      <c r="J46" s="5">
        <v>16</v>
      </c>
      <c r="K46" s="5">
        <v>14</v>
      </c>
      <c r="L46" s="5">
        <v>0</v>
      </c>
      <c r="M46" s="5">
        <v>0</v>
      </c>
      <c r="N46" s="5">
        <v>24</v>
      </c>
      <c r="O46" s="5">
        <v>1</v>
      </c>
      <c r="P46" s="5">
        <f t="shared" ref="P46:P47" si="16">SUM(D46:O46)</f>
        <v>975</v>
      </c>
    </row>
    <row r="47" spans="2:16" x14ac:dyDescent="0.2">
      <c r="B47" s="8"/>
      <c r="C47" s="7" t="s">
        <v>35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780</v>
      </c>
      <c r="N47" s="5">
        <v>640</v>
      </c>
      <c r="O47" s="5">
        <v>0</v>
      </c>
      <c r="P47" s="5">
        <f t="shared" si="16"/>
        <v>1420</v>
      </c>
    </row>
    <row r="48" spans="2:16" ht="15" x14ac:dyDescent="0.25">
      <c r="B48" s="8"/>
      <c r="C48" s="7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11"/>
    </row>
    <row r="49" spans="1:17" ht="15" x14ac:dyDescent="0.25">
      <c r="A49" s="1"/>
      <c r="B49" s="1" t="s">
        <v>54</v>
      </c>
      <c r="D49" s="6">
        <f>D51</f>
        <v>10</v>
      </c>
      <c r="E49" s="6">
        <f t="shared" ref="E49:P49" si="17">E51</f>
        <v>0</v>
      </c>
      <c r="F49" s="6">
        <f t="shared" si="17"/>
        <v>0</v>
      </c>
      <c r="G49" s="6">
        <f t="shared" si="17"/>
        <v>0</v>
      </c>
      <c r="H49" s="6">
        <f t="shared" si="17"/>
        <v>15635</v>
      </c>
      <c r="I49" s="6">
        <f t="shared" si="17"/>
        <v>0</v>
      </c>
      <c r="J49" s="6">
        <f t="shared" si="17"/>
        <v>0</v>
      </c>
      <c r="K49" s="6">
        <f t="shared" si="17"/>
        <v>11810</v>
      </c>
      <c r="L49" s="6">
        <f t="shared" si="17"/>
        <v>6142</v>
      </c>
      <c r="M49" s="6">
        <f t="shared" si="17"/>
        <v>35200</v>
      </c>
      <c r="N49" s="6">
        <f t="shared" si="17"/>
        <v>29339</v>
      </c>
      <c r="O49" s="6">
        <f t="shared" si="17"/>
        <v>-70</v>
      </c>
      <c r="P49" s="6">
        <f t="shared" si="17"/>
        <v>98066</v>
      </c>
      <c r="Q49" s="6"/>
    </row>
    <row r="50" spans="1:17" ht="15" x14ac:dyDescent="0.25"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90"/>
      <c r="P50" s="11"/>
    </row>
    <row r="51" spans="1:17" ht="15" x14ac:dyDescent="0.25">
      <c r="B51" s="1" t="s">
        <v>14</v>
      </c>
      <c r="D51" s="84">
        <f>SUM(D52:D57)</f>
        <v>10</v>
      </c>
      <c r="E51" s="84">
        <f t="shared" ref="E51:P51" si="18">SUM(E52:E57)</f>
        <v>0</v>
      </c>
      <c r="F51" s="84">
        <f t="shared" si="18"/>
        <v>0</v>
      </c>
      <c r="G51" s="84">
        <f t="shared" si="18"/>
        <v>0</v>
      </c>
      <c r="H51" s="84">
        <f t="shared" si="18"/>
        <v>15635</v>
      </c>
      <c r="I51" s="84">
        <f t="shared" si="18"/>
        <v>0</v>
      </c>
      <c r="J51" s="84">
        <f t="shared" si="18"/>
        <v>0</v>
      </c>
      <c r="K51" s="84">
        <f t="shared" si="18"/>
        <v>11810</v>
      </c>
      <c r="L51" s="84">
        <f t="shared" si="18"/>
        <v>6142</v>
      </c>
      <c r="M51" s="84">
        <f t="shared" si="18"/>
        <v>35200</v>
      </c>
      <c r="N51" s="84">
        <f t="shared" si="18"/>
        <v>29339</v>
      </c>
      <c r="O51" s="84">
        <f t="shared" si="18"/>
        <v>-70</v>
      </c>
      <c r="P51" s="84">
        <f t="shared" si="18"/>
        <v>98066</v>
      </c>
    </row>
    <row r="52" spans="1:17" x14ac:dyDescent="0.2">
      <c r="B52" s="8"/>
      <c r="C52" s="7" t="s">
        <v>23</v>
      </c>
      <c r="D52" s="5">
        <v>0</v>
      </c>
      <c r="E52" s="5">
        <v>0</v>
      </c>
      <c r="F52" s="5">
        <v>0</v>
      </c>
      <c r="G52" s="5">
        <v>0</v>
      </c>
      <c r="H52" s="5">
        <v>15635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22358</v>
      </c>
      <c r="O52" s="5">
        <v>0</v>
      </c>
      <c r="P52" s="5">
        <f>SUM(D52:O52)</f>
        <v>37993</v>
      </c>
    </row>
    <row r="53" spans="1:17" x14ac:dyDescent="0.2">
      <c r="B53" s="8"/>
      <c r="C53" s="7" t="s">
        <v>107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35000</v>
      </c>
      <c r="N53" s="5">
        <v>0</v>
      </c>
      <c r="O53" s="5">
        <v>0</v>
      </c>
      <c r="P53" s="5">
        <f t="shared" ref="P53:P57" si="19">SUM(D53:O53)</f>
        <v>35000</v>
      </c>
    </row>
    <row r="54" spans="1:17" x14ac:dyDescent="0.2">
      <c r="B54" s="8"/>
      <c r="C54" s="7" t="s">
        <v>106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11810</v>
      </c>
      <c r="L54" s="5">
        <v>0</v>
      </c>
      <c r="M54" s="5">
        <v>0</v>
      </c>
      <c r="N54" s="5">
        <v>0</v>
      </c>
      <c r="O54" s="5">
        <v>0</v>
      </c>
      <c r="P54" s="5">
        <f t="shared" si="19"/>
        <v>11810</v>
      </c>
    </row>
    <row r="55" spans="1:17" x14ac:dyDescent="0.2">
      <c r="B55" s="8"/>
      <c r="C55" s="7" t="s">
        <v>21</v>
      </c>
      <c r="D55" s="77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65">
        <v>6142</v>
      </c>
      <c r="M55" s="2">
        <v>200</v>
      </c>
      <c r="N55" s="2">
        <v>0</v>
      </c>
      <c r="O55" s="2">
        <v>0</v>
      </c>
      <c r="P55" s="5">
        <f t="shared" si="19"/>
        <v>6342</v>
      </c>
    </row>
    <row r="56" spans="1:17" x14ac:dyDescent="0.2">
      <c r="B56" s="8"/>
      <c r="C56" s="7" t="s">
        <v>105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6981</v>
      </c>
      <c r="O56" s="90">
        <v>-70</v>
      </c>
      <c r="P56" s="5">
        <f t="shared" si="19"/>
        <v>6911</v>
      </c>
    </row>
    <row r="57" spans="1:17" x14ac:dyDescent="0.2">
      <c r="B57" s="8"/>
      <c r="C57" s="7" t="s">
        <v>109</v>
      </c>
      <c r="D57" s="5">
        <v>10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f t="shared" si="19"/>
        <v>10</v>
      </c>
    </row>
    <row r="58" spans="1:17" x14ac:dyDescent="0.2">
      <c r="B58" s="7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7" ht="15" x14ac:dyDescent="0.25">
      <c r="A59" s="1"/>
      <c r="B59" s="10" t="s">
        <v>83</v>
      </c>
      <c r="D59" s="11">
        <f>D61+D62</f>
        <v>562</v>
      </c>
      <c r="E59" s="11">
        <f t="shared" ref="E59:P59" si="20">E61+E62</f>
        <v>719</v>
      </c>
      <c r="F59" s="11">
        <f t="shared" si="20"/>
        <v>332</v>
      </c>
      <c r="G59" s="11">
        <f t="shared" si="20"/>
        <v>411</v>
      </c>
      <c r="H59" s="11">
        <f t="shared" si="20"/>
        <v>426</v>
      </c>
      <c r="I59" s="11">
        <f t="shared" si="20"/>
        <v>424</v>
      </c>
      <c r="J59" s="11">
        <f t="shared" si="20"/>
        <v>545</v>
      </c>
      <c r="K59" s="11">
        <f t="shared" si="20"/>
        <v>497</v>
      </c>
      <c r="L59" s="11">
        <f t="shared" si="20"/>
        <v>599</v>
      </c>
      <c r="M59" s="11">
        <f t="shared" si="20"/>
        <v>688</v>
      </c>
      <c r="N59" s="11">
        <f t="shared" si="20"/>
        <v>491</v>
      </c>
      <c r="O59" s="11">
        <f t="shared" si="20"/>
        <v>201</v>
      </c>
      <c r="P59" s="11">
        <f t="shared" si="20"/>
        <v>5895</v>
      </c>
    </row>
    <row r="60" spans="1:17" ht="7.5" customHeight="1" x14ac:dyDescent="0.25">
      <c r="A60" s="1"/>
      <c r="B60" s="7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7" x14ac:dyDescent="0.2">
      <c r="C61" s="7" t="s">
        <v>15</v>
      </c>
      <c r="D61" s="91">
        <v>165</v>
      </c>
      <c r="E61" s="65">
        <v>363</v>
      </c>
      <c r="F61" s="65">
        <v>165</v>
      </c>
      <c r="G61" s="65">
        <v>251</v>
      </c>
      <c r="H61" s="76">
        <v>344</v>
      </c>
      <c r="I61" s="65">
        <v>288</v>
      </c>
      <c r="J61" s="65">
        <v>398</v>
      </c>
      <c r="K61" s="65">
        <v>319</v>
      </c>
      <c r="L61" s="65">
        <v>367</v>
      </c>
      <c r="M61" s="65">
        <v>306</v>
      </c>
      <c r="N61" s="76">
        <v>239</v>
      </c>
      <c r="O61" s="76">
        <v>124</v>
      </c>
      <c r="P61" s="5">
        <f>SUM(D61:O61)</f>
        <v>3329</v>
      </c>
    </row>
    <row r="62" spans="1:17" x14ac:dyDescent="0.2">
      <c r="C62" s="7" t="s">
        <v>39</v>
      </c>
      <c r="D62" s="91">
        <v>397</v>
      </c>
      <c r="E62" s="65">
        <v>356</v>
      </c>
      <c r="F62" s="65">
        <v>167</v>
      </c>
      <c r="G62" s="65">
        <v>160</v>
      </c>
      <c r="H62" s="76">
        <v>82</v>
      </c>
      <c r="I62" s="65">
        <v>136</v>
      </c>
      <c r="J62" s="65">
        <v>147</v>
      </c>
      <c r="K62" s="65">
        <v>178</v>
      </c>
      <c r="L62" s="65">
        <v>232</v>
      </c>
      <c r="M62" s="65">
        <v>382</v>
      </c>
      <c r="N62" s="76">
        <v>252</v>
      </c>
      <c r="O62" s="76">
        <v>77</v>
      </c>
      <c r="P62" s="5">
        <f>SUM(D62:O62)</f>
        <v>2566</v>
      </c>
    </row>
    <row r="63" spans="1:17" x14ac:dyDescent="0.2">
      <c r="P63" s="5"/>
    </row>
    <row r="64" spans="1:17" ht="15" x14ac:dyDescent="0.25">
      <c r="A64" s="1" t="s">
        <v>84</v>
      </c>
      <c r="D64" s="64">
        <v>0</v>
      </c>
      <c r="E64" s="64">
        <v>0</v>
      </c>
      <c r="F64" s="11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86">
        <v>3000</v>
      </c>
      <c r="M64" s="64">
        <v>0</v>
      </c>
      <c r="N64" s="78">
        <v>11000</v>
      </c>
      <c r="O64" s="87">
        <v>0</v>
      </c>
      <c r="P64" s="11">
        <f>SUM(D64:O64)</f>
        <v>14000</v>
      </c>
    </row>
    <row r="65" spans="1:16" ht="15" x14ac:dyDescent="0.25">
      <c r="A65" s="1"/>
      <c r="D65" s="64"/>
      <c r="E65" s="64"/>
      <c r="F65" s="11"/>
      <c r="G65" s="64"/>
      <c r="H65" s="64"/>
      <c r="I65" s="64"/>
      <c r="J65" s="64"/>
      <c r="K65" s="64"/>
      <c r="L65" s="86"/>
      <c r="M65" s="64"/>
      <c r="N65" s="78"/>
      <c r="O65" s="87"/>
      <c r="P65" s="11"/>
    </row>
    <row r="66" spans="1:16" ht="15" x14ac:dyDescent="0.25">
      <c r="A66" s="1"/>
      <c r="D66" s="64"/>
      <c r="E66" s="64"/>
      <c r="F66" s="11"/>
      <c r="G66" s="64"/>
      <c r="H66" s="64"/>
      <c r="I66" s="64"/>
      <c r="J66" s="64"/>
      <c r="K66" s="64"/>
      <c r="L66" s="86"/>
      <c r="M66" s="64"/>
      <c r="N66" s="78"/>
      <c r="O66" s="87"/>
      <c r="P66" s="11"/>
    </row>
    <row r="67" spans="1:16" s="57" customFormat="1" ht="12.75" x14ac:dyDescent="0.2">
      <c r="A67" s="3" t="s">
        <v>18</v>
      </c>
      <c r="B67" s="3"/>
      <c r="C67" s="3"/>
      <c r="D67" s="3"/>
      <c r="E67" s="3"/>
      <c r="F67" s="3"/>
      <c r="G67" s="3"/>
      <c r="H67" s="3"/>
      <c r="I67" s="12"/>
      <c r="J67" s="12"/>
      <c r="K67" s="12"/>
    </row>
    <row r="68" spans="1:16" s="57" customFormat="1" ht="12.75" x14ac:dyDescent="0.2">
      <c r="A68" s="3"/>
      <c r="B68" s="3"/>
      <c r="C68" s="3"/>
      <c r="D68" s="3"/>
      <c r="E68" s="3"/>
      <c r="F68" s="3"/>
      <c r="G68" s="3"/>
      <c r="H68" s="3"/>
      <c r="I68" s="12"/>
      <c r="J68" s="12"/>
      <c r="K68" s="12"/>
    </row>
    <row r="69" spans="1:16" s="57" customFormat="1" ht="12.75" x14ac:dyDescent="0.2">
      <c r="A69" s="3" t="s">
        <v>32</v>
      </c>
      <c r="B69" s="3"/>
      <c r="C69" s="3"/>
      <c r="D69" s="3"/>
      <c r="E69" s="3"/>
      <c r="F69" s="3"/>
      <c r="G69" s="3"/>
      <c r="H69" s="3"/>
      <c r="I69" s="56"/>
      <c r="J69" s="56"/>
      <c r="K69" s="56"/>
    </row>
    <row r="70" spans="1:16" x14ac:dyDescent="0.2">
      <c r="A70" s="14"/>
      <c r="B70" s="14"/>
      <c r="C70" s="14"/>
      <c r="D70" s="14"/>
      <c r="E70" s="14"/>
      <c r="F70" s="14"/>
      <c r="G70" s="14"/>
      <c r="H70" s="14"/>
      <c r="I70" s="5"/>
      <c r="J70" s="5"/>
      <c r="K70" s="5"/>
    </row>
    <row r="71" spans="1:16" x14ac:dyDescent="0.2">
      <c r="A71" s="14"/>
      <c r="B71" s="14"/>
      <c r="C71" s="14"/>
      <c r="D71" s="14"/>
      <c r="E71" s="14"/>
      <c r="F71" s="14"/>
      <c r="G71" s="14"/>
      <c r="H71" s="14"/>
      <c r="I71" s="5"/>
      <c r="J71" s="5"/>
      <c r="K71" s="5"/>
    </row>
    <row r="72" spans="1:16" x14ac:dyDescent="0.2">
      <c r="A72" s="14"/>
      <c r="B72" s="14"/>
      <c r="C72" s="14"/>
      <c r="D72" s="14"/>
      <c r="E72" s="14"/>
      <c r="F72" s="14"/>
      <c r="G72" s="14"/>
      <c r="H72" s="14"/>
      <c r="I72" s="5"/>
      <c r="J72" s="5"/>
      <c r="K72" s="5"/>
    </row>
    <row r="73" spans="1:16" x14ac:dyDescent="0.2">
      <c r="A73" s="14"/>
      <c r="B73" s="14"/>
      <c r="C73" s="14"/>
      <c r="D73" s="14"/>
      <c r="E73" s="14"/>
      <c r="F73" s="14"/>
      <c r="G73" s="14"/>
      <c r="H73" s="14"/>
      <c r="I73" s="5"/>
      <c r="J73" s="5"/>
      <c r="K73" s="5"/>
    </row>
    <row r="74" spans="1:16" x14ac:dyDescent="0.2">
      <c r="A74" s="14"/>
      <c r="B74" s="14"/>
      <c r="C74" s="14"/>
      <c r="D74" s="14"/>
      <c r="E74" s="14"/>
      <c r="F74" s="14"/>
      <c r="G74" s="14"/>
      <c r="H74" s="14"/>
      <c r="I74" s="5"/>
      <c r="J74" s="5"/>
      <c r="K74" s="5"/>
    </row>
    <row r="75" spans="1:16" x14ac:dyDescent="0.2">
      <c r="A75" s="14"/>
      <c r="B75" s="14"/>
      <c r="C75" s="14"/>
      <c r="D75" s="14"/>
      <c r="E75" s="14"/>
      <c r="F75" s="14"/>
      <c r="G75" s="14"/>
      <c r="H75" s="14"/>
      <c r="I75" s="5"/>
      <c r="J75" s="5"/>
      <c r="K75" s="5"/>
    </row>
    <row r="76" spans="1:16" x14ac:dyDescent="0.2">
      <c r="A76" s="14"/>
      <c r="B76" s="14"/>
      <c r="C76" s="14"/>
      <c r="D76" s="14"/>
      <c r="E76" s="14"/>
      <c r="F76" s="14"/>
      <c r="G76" s="14"/>
      <c r="H76" s="14"/>
      <c r="I76" s="5"/>
      <c r="J76" s="5"/>
      <c r="K76" s="5"/>
    </row>
    <row r="77" spans="1:16" ht="15" x14ac:dyDescent="0.25">
      <c r="A77" s="14"/>
      <c r="B77" s="14"/>
      <c r="C77" s="14"/>
      <c r="D77" s="14"/>
      <c r="E77" s="14"/>
      <c r="F77" s="14"/>
      <c r="G77" s="14"/>
      <c r="H77" s="14"/>
      <c r="I77" s="5"/>
      <c r="J77" s="5"/>
      <c r="K77" s="11"/>
    </row>
    <row r="78" spans="1:16" ht="15" x14ac:dyDescent="0.25">
      <c r="A78" s="14"/>
      <c r="B78" s="14"/>
      <c r="C78" s="14"/>
      <c r="D78" s="14"/>
      <c r="E78" s="14"/>
      <c r="F78" s="14"/>
      <c r="G78" s="14"/>
      <c r="H78" s="14"/>
      <c r="I78" s="5"/>
      <c r="J78" s="5"/>
      <c r="K78" s="11"/>
    </row>
    <row r="79" spans="1:16" ht="15" x14ac:dyDescent="0.25">
      <c r="A79" s="14"/>
      <c r="B79" s="14"/>
      <c r="C79" s="14"/>
      <c r="D79" s="14"/>
      <c r="E79" s="14"/>
      <c r="F79" s="14"/>
      <c r="G79" s="14"/>
      <c r="H79" s="14"/>
      <c r="I79" s="5"/>
      <c r="J79" s="5"/>
      <c r="K79" s="11"/>
    </row>
    <row r="80" spans="1:16" ht="15" x14ac:dyDescent="0.25">
      <c r="A80" s="14"/>
      <c r="B80" s="14"/>
      <c r="C80" s="14"/>
      <c r="D80" s="14"/>
      <c r="E80" s="14"/>
      <c r="F80" s="14"/>
      <c r="G80" s="14"/>
      <c r="H80" s="14"/>
      <c r="I80" s="5"/>
      <c r="J80" s="5"/>
      <c r="K80" s="11"/>
    </row>
    <row r="81" spans="1:16" ht="15" x14ac:dyDescent="0.25">
      <c r="A81" s="14"/>
      <c r="B81" s="14"/>
      <c r="C81" s="14"/>
      <c r="D81" s="14"/>
      <c r="E81" s="14"/>
      <c r="F81" s="14"/>
      <c r="G81" s="14"/>
      <c r="H81" s="14"/>
      <c r="I81" s="5"/>
      <c r="J81" s="5"/>
      <c r="K81" s="11"/>
    </row>
    <row r="82" spans="1:16" ht="15" x14ac:dyDescent="0.25">
      <c r="A82" s="14"/>
      <c r="B82" s="14"/>
      <c r="C82" s="14"/>
      <c r="D82" s="14"/>
      <c r="E82" s="14"/>
      <c r="F82" s="14"/>
      <c r="G82" s="14"/>
      <c r="H82" s="14"/>
      <c r="I82" s="5"/>
      <c r="J82" s="5"/>
      <c r="K82" s="11"/>
    </row>
    <row r="83" spans="1:16" ht="15" x14ac:dyDescent="0.25">
      <c r="A83" s="14"/>
      <c r="B83" s="14"/>
      <c r="C83" s="14"/>
      <c r="D83" s="14"/>
      <c r="E83" s="14"/>
      <c r="F83" s="14"/>
      <c r="G83" s="14"/>
      <c r="H83" s="14"/>
      <c r="I83" s="5"/>
      <c r="J83" s="5"/>
      <c r="K83" s="11"/>
    </row>
    <row r="84" spans="1:16" ht="15" x14ac:dyDescent="0.25">
      <c r="A84" s="14"/>
      <c r="B84" s="14"/>
      <c r="C84" s="14"/>
      <c r="D84" s="14"/>
      <c r="E84" s="14"/>
      <c r="F84" s="14"/>
      <c r="G84" s="14"/>
      <c r="H84" s="14"/>
      <c r="I84" s="5"/>
      <c r="J84" s="5"/>
      <c r="K84" s="11"/>
    </row>
    <row r="85" spans="1:16" ht="15" x14ac:dyDescent="0.25">
      <c r="A85" s="14"/>
      <c r="B85" s="14"/>
      <c r="C85" s="14"/>
      <c r="D85" s="14"/>
      <c r="E85" s="14"/>
      <c r="F85" s="14"/>
      <c r="G85" s="14"/>
      <c r="H85" s="14"/>
      <c r="I85" s="5"/>
      <c r="J85" s="5"/>
      <c r="K85" s="11"/>
    </row>
    <row r="86" spans="1:16" ht="15" x14ac:dyDescent="0.25">
      <c r="A86" s="14"/>
      <c r="B86" s="14"/>
      <c r="C86" s="14"/>
      <c r="D86" s="14"/>
      <c r="E86" s="14"/>
      <c r="F86" s="14"/>
      <c r="G86" s="14"/>
      <c r="H86" s="14"/>
      <c r="I86" s="5"/>
      <c r="J86" s="5"/>
      <c r="K86" s="11"/>
    </row>
    <row r="87" spans="1:16" ht="15" x14ac:dyDescent="0.25">
      <c r="A87" s="14"/>
      <c r="B87" s="14"/>
      <c r="C87" s="14"/>
      <c r="D87" s="14"/>
      <c r="E87" s="14"/>
      <c r="F87" s="14"/>
      <c r="G87" s="14"/>
      <c r="H87" s="14"/>
      <c r="I87" s="5"/>
      <c r="J87" s="5"/>
      <c r="K87" s="11"/>
    </row>
    <row r="88" spans="1:16" ht="15" x14ac:dyDescent="0.25">
      <c r="A88" s="14"/>
      <c r="B88" s="14"/>
      <c r="C88" s="14"/>
      <c r="D88" s="14"/>
      <c r="E88" s="14"/>
      <c r="F88" s="14"/>
      <c r="G88" s="14"/>
      <c r="H88" s="14"/>
      <c r="I88" s="5"/>
      <c r="J88" s="5"/>
      <c r="K88" s="11"/>
    </row>
    <row r="89" spans="1:16" ht="15" x14ac:dyDescent="0.25">
      <c r="A89" s="14"/>
      <c r="B89" s="14"/>
      <c r="C89" s="14"/>
      <c r="D89" s="14"/>
      <c r="E89" s="14"/>
      <c r="F89" s="14"/>
      <c r="G89" s="14"/>
      <c r="H89" s="14"/>
      <c r="I89" s="5"/>
      <c r="J89" s="5"/>
      <c r="K89" s="11"/>
    </row>
    <row r="90" spans="1:16" ht="15" x14ac:dyDescent="0.25">
      <c r="A90" s="1"/>
      <c r="C90" s="8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</row>
    <row r="91" spans="1:16" x14ac:dyDescent="0.2">
      <c r="D91" s="58"/>
      <c r="E91" s="58"/>
      <c r="F91" s="58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6" x14ac:dyDescent="0.2">
      <c r="B92" s="8"/>
      <c r="C92" s="7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9"/>
    </row>
    <row r="93" spans="1:16" x14ac:dyDescent="0.2">
      <c r="B93" s="8"/>
      <c r="C93" s="7"/>
      <c r="D93" s="5"/>
      <c r="E93" s="5"/>
      <c r="F93" s="5"/>
      <c r="G93" s="5"/>
      <c r="H93" s="5"/>
      <c r="I93" s="5"/>
      <c r="J93" s="5"/>
      <c r="K93" s="5"/>
      <c r="L93" s="5"/>
      <c r="M93" s="9"/>
      <c r="N93" s="9"/>
      <c r="O93" s="9"/>
      <c r="P93" s="5"/>
    </row>
    <row r="94" spans="1:16" ht="15" x14ac:dyDescent="0.25">
      <c r="B94" s="8"/>
      <c r="C94" s="7"/>
      <c r="D94" s="5"/>
      <c r="E94" s="5"/>
      <c r="F94" s="5"/>
      <c r="G94" s="5"/>
      <c r="H94" s="5"/>
      <c r="I94" s="5"/>
      <c r="J94" s="5"/>
      <c r="K94" s="5"/>
      <c r="L94" s="5"/>
      <c r="M94" s="9"/>
      <c r="N94" s="9"/>
      <c r="O94" s="11"/>
      <c r="P94" s="5"/>
    </row>
    <row r="95" spans="1:16" ht="15" x14ac:dyDescent="0.25">
      <c r="A95" s="14"/>
      <c r="B95" s="14"/>
      <c r="C95" s="14"/>
      <c r="D95" s="14"/>
      <c r="E95" s="14"/>
      <c r="F95" s="14"/>
      <c r="G95" s="14"/>
      <c r="H95" s="14"/>
      <c r="I95" s="5"/>
      <c r="J95" s="5"/>
      <c r="K95" s="11"/>
    </row>
    <row r="96" spans="1:16" ht="15" x14ac:dyDescent="0.25">
      <c r="A96" s="14"/>
      <c r="B96" s="14"/>
      <c r="C96" s="14"/>
      <c r="D96" s="14"/>
      <c r="E96" s="14"/>
      <c r="F96" s="14"/>
      <c r="G96" s="14"/>
      <c r="H96" s="14"/>
      <c r="I96" s="5"/>
      <c r="J96" s="5"/>
      <c r="K96" s="11"/>
    </row>
    <row r="97" spans="1:11" ht="15" x14ac:dyDescent="0.25">
      <c r="A97" s="14"/>
      <c r="B97" s="14"/>
      <c r="C97" s="14"/>
      <c r="D97" s="14"/>
      <c r="E97" s="14"/>
      <c r="F97" s="14"/>
      <c r="G97" s="14"/>
      <c r="H97" s="14"/>
      <c r="I97" s="5"/>
      <c r="J97" s="5"/>
      <c r="K97" s="11"/>
    </row>
    <row r="98" spans="1:11" ht="15" x14ac:dyDescent="0.25">
      <c r="A98" s="52"/>
      <c r="C98" s="8"/>
      <c r="D98" s="8"/>
      <c r="E98" s="8"/>
      <c r="F98" s="8"/>
      <c r="G98" s="8"/>
      <c r="H98" s="8"/>
      <c r="I98" s="11"/>
      <c r="J98" s="11"/>
      <c r="K98" s="11"/>
    </row>
    <row r="99" spans="1:11" ht="15" x14ac:dyDescent="0.25">
      <c r="A99" s="1"/>
      <c r="B99" s="1"/>
      <c r="C99" s="53"/>
      <c r="D99" s="53"/>
      <c r="E99" s="53"/>
      <c r="F99" s="53"/>
      <c r="G99" s="53"/>
      <c r="H99" s="53"/>
      <c r="I99" s="6"/>
      <c r="J99" s="6"/>
      <c r="K99" s="6"/>
    </row>
    <row r="100" spans="1:11" ht="15" x14ac:dyDescent="0.25">
      <c r="A100" s="1"/>
      <c r="B100" s="1"/>
      <c r="C100" s="53"/>
      <c r="D100" s="53"/>
      <c r="E100" s="53"/>
      <c r="F100" s="53"/>
      <c r="G100" s="53"/>
      <c r="H100" s="53"/>
      <c r="I100" s="6"/>
      <c r="J100" s="6"/>
      <c r="K100" s="6"/>
    </row>
    <row r="101" spans="1:11" x14ac:dyDescent="0.2">
      <c r="I101" s="49"/>
      <c r="J101" s="49"/>
      <c r="K101" s="49"/>
    </row>
    <row r="102" spans="1:11" x14ac:dyDescent="0.2">
      <c r="I102" s="49"/>
      <c r="J102" s="49"/>
      <c r="K102" s="49"/>
    </row>
    <row r="103" spans="1:11" ht="15" x14ac:dyDescent="0.25">
      <c r="A103" s="1"/>
      <c r="B103" s="1"/>
      <c r="C103" s="1"/>
      <c r="D103" s="1"/>
      <c r="E103" s="1"/>
      <c r="F103" s="1"/>
      <c r="G103" s="1"/>
      <c r="H103" s="1"/>
      <c r="I103" s="6"/>
      <c r="J103" s="6"/>
      <c r="K103" s="6"/>
    </row>
    <row r="104" spans="1:11" x14ac:dyDescent="0.2">
      <c r="I104" s="49"/>
      <c r="J104" s="49"/>
      <c r="K104" s="49"/>
    </row>
    <row r="105" spans="1:11" x14ac:dyDescent="0.2">
      <c r="I105" s="49"/>
      <c r="J105" s="49"/>
      <c r="K105" s="49"/>
    </row>
    <row r="106" spans="1:11" x14ac:dyDescent="0.2">
      <c r="I106" s="49"/>
      <c r="J106" s="49"/>
      <c r="K106" s="49"/>
    </row>
    <row r="107" spans="1:11" x14ac:dyDescent="0.2">
      <c r="I107" s="49"/>
      <c r="J107" s="49"/>
      <c r="K107" s="49"/>
    </row>
    <row r="108" spans="1:11" x14ac:dyDescent="0.2">
      <c r="I108" s="49"/>
      <c r="J108" s="49"/>
      <c r="K108" s="49"/>
    </row>
    <row r="109" spans="1:11" x14ac:dyDescent="0.2">
      <c r="C109" s="8"/>
      <c r="D109" s="8"/>
      <c r="E109" s="8"/>
      <c r="F109" s="8"/>
      <c r="G109" s="8"/>
      <c r="H109" s="8"/>
      <c r="I109" s="49"/>
      <c r="J109" s="49"/>
      <c r="K109" s="49"/>
    </row>
    <row r="110" spans="1:11" x14ac:dyDescent="0.2">
      <c r="I110" s="5"/>
      <c r="J110" s="5"/>
      <c r="K110" s="5"/>
    </row>
    <row r="111" spans="1:11" x14ac:dyDescent="0.2">
      <c r="A111" s="14"/>
      <c r="B111" s="14"/>
      <c r="C111" s="14"/>
      <c r="D111" s="14"/>
      <c r="E111" s="14"/>
      <c r="F111" s="14"/>
      <c r="G111" s="14"/>
      <c r="H111" s="14"/>
      <c r="I111" s="59"/>
      <c r="J111" s="59"/>
      <c r="K111" s="59"/>
    </row>
    <row r="112" spans="1:11" x14ac:dyDescent="0.2">
      <c r="A112" s="14"/>
      <c r="B112" s="14"/>
      <c r="C112" s="14"/>
      <c r="D112" s="14"/>
      <c r="E112" s="14"/>
      <c r="F112" s="14"/>
      <c r="G112" s="14"/>
      <c r="H112" s="14"/>
      <c r="I112" s="59"/>
      <c r="J112" s="59"/>
      <c r="K112" s="59"/>
    </row>
    <row r="113" spans="1:11" x14ac:dyDescent="0.2">
      <c r="A113" s="14"/>
      <c r="B113" s="14"/>
      <c r="C113" s="14"/>
      <c r="D113" s="14"/>
      <c r="E113" s="14"/>
      <c r="F113" s="14"/>
      <c r="G113" s="14"/>
      <c r="H113" s="14"/>
      <c r="I113" s="59"/>
      <c r="J113" s="59"/>
      <c r="K113" s="59"/>
    </row>
    <row r="114" spans="1:11" x14ac:dyDescent="0.2">
      <c r="A114" s="14"/>
      <c r="B114" s="14"/>
      <c r="C114" s="14"/>
      <c r="D114" s="14"/>
      <c r="E114" s="14"/>
      <c r="F114" s="14"/>
      <c r="G114" s="14"/>
      <c r="H114" s="14"/>
      <c r="I114" s="59"/>
      <c r="J114" s="59"/>
      <c r="K114" s="59"/>
    </row>
    <row r="115" spans="1:11" x14ac:dyDescent="0.2">
      <c r="A115" s="14"/>
      <c r="B115" s="14"/>
      <c r="C115" s="14"/>
      <c r="D115" s="14"/>
      <c r="E115" s="14"/>
      <c r="F115" s="14"/>
      <c r="G115" s="14"/>
      <c r="H115" s="14"/>
      <c r="I115" s="59"/>
      <c r="J115" s="59"/>
      <c r="K115" s="59"/>
    </row>
    <row r="116" spans="1:11" x14ac:dyDescent="0.2">
      <c r="A116" s="14"/>
      <c r="B116" s="14"/>
      <c r="C116" s="14"/>
      <c r="D116" s="14"/>
      <c r="E116" s="14"/>
      <c r="F116" s="14"/>
      <c r="G116" s="14"/>
      <c r="H116" s="14"/>
      <c r="I116" s="59"/>
      <c r="J116" s="59"/>
      <c r="K116" s="59"/>
    </row>
    <row r="117" spans="1:11" x14ac:dyDescent="0.2">
      <c r="A117" s="14"/>
      <c r="B117" s="14"/>
      <c r="C117" s="14"/>
      <c r="D117" s="14"/>
      <c r="E117" s="14"/>
      <c r="F117" s="14"/>
      <c r="G117" s="14"/>
      <c r="H117" s="14"/>
      <c r="I117" s="59"/>
      <c r="J117" s="59"/>
      <c r="K117" s="59"/>
    </row>
    <row r="118" spans="1:11" x14ac:dyDescent="0.2">
      <c r="A118" s="14"/>
      <c r="B118" s="14"/>
      <c r="C118" s="14"/>
      <c r="D118" s="14"/>
      <c r="E118" s="14"/>
      <c r="F118" s="14"/>
      <c r="G118" s="14"/>
      <c r="H118" s="14"/>
      <c r="I118" s="5"/>
      <c r="J118" s="5"/>
      <c r="K118" s="5"/>
    </row>
    <row r="119" spans="1:11" x14ac:dyDescent="0.2">
      <c r="A119" s="14"/>
      <c r="B119" s="14"/>
      <c r="C119" s="14"/>
      <c r="D119" s="14"/>
      <c r="E119" s="14"/>
      <c r="F119" s="14"/>
      <c r="G119" s="14"/>
      <c r="H119" s="14"/>
      <c r="I119" s="5"/>
      <c r="J119" s="5"/>
      <c r="K119" s="5"/>
    </row>
    <row r="120" spans="1:11" x14ac:dyDescent="0.2">
      <c r="I120" s="5"/>
      <c r="J120" s="5"/>
      <c r="K120" s="5"/>
    </row>
    <row r="121" spans="1:11" x14ac:dyDescent="0.2">
      <c r="I121" s="5"/>
      <c r="J121" s="5"/>
    </row>
    <row r="122" spans="1:11" x14ac:dyDescent="0.2">
      <c r="I122" s="5"/>
      <c r="J122" s="5"/>
    </row>
    <row r="123" spans="1:11" x14ac:dyDescent="0.2">
      <c r="I123" s="5"/>
      <c r="J123" s="5"/>
    </row>
    <row r="124" spans="1:11" x14ac:dyDescent="0.2">
      <c r="I124" s="5"/>
      <c r="J124" s="5"/>
    </row>
    <row r="125" spans="1:11" x14ac:dyDescent="0.2">
      <c r="I125" s="5"/>
      <c r="J125" s="5"/>
    </row>
    <row r="126" spans="1:11" x14ac:dyDescent="0.2">
      <c r="I126" s="5"/>
      <c r="J126" s="5"/>
    </row>
    <row r="127" spans="1:11" x14ac:dyDescent="0.2">
      <c r="I127" s="5"/>
      <c r="J127" s="5"/>
    </row>
  </sheetData>
  <mergeCells count="1">
    <mergeCell ref="A5:C5"/>
  </mergeCells>
  <printOptions horizontalCentered="1"/>
  <pageMargins left="0" right="0" top="0.60433070899999997" bottom="0" header="0.25" footer="0.511811023622047"/>
  <pageSetup paperSize="9" scale="60" fitToHeight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R123"/>
  <sheetViews>
    <sheetView zoomScaleNormal="100" zoomScaleSheetLayoutView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T28" sqref="T28"/>
    </sheetView>
  </sheetViews>
  <sheetFormatPr defaultColWidth="13.85546875" defaultRowHeight="14.25" x14ac:dyDescent="0.2"/>
  <cols>
    <col min="1" max="1" width="0.85546875" style="2" customWidth="1"/>
    <col min="2" max="2" width="0.7109375" style="2" customWidth="1"/>
    <col min="3" max="3" width="33.28515625" style="2" customWidth="1"/>
    <col min="4" max="16" width="10.42578125" style="2" customWidth="1"/>
    <col min="17" max="16384" width="13.85546875" style="2"/>
  </cols>
  <sheetData>
    <row r="1" spans="1:18" ht="15" x14ac:dyDescent="0.25">
      <c r="A1" s="1" t="s">
        <v>93</v>
      </c>
      <c r="I1" s="5"/>
      <c r="J1" s="5"/>
    </row>
    <row r="2" spans="1:18" ht="15" x14ac:dyDescent="0.25">
      <c r="A2" s="1" t="s">
        <v>166</v>
      </c>
      <c r="I2" s="5"/>
      <c r="J2" s="5"/>
    </row>
    <row r="3" spans="1:18" x14ac:dyDescent="0.2">
      <c r="A3" s="2" t="s">
        <v>6</v>
      </c>
      <c r="I3" s="5"/>
      <c r="J3" s="5"/>
    </row>
    <row r="4" spans="1:18" x14ac:dyDescent="0.2">
      <c r="I4" s="5"/>
      <c r="J4" s="5"/>
    </row>
    <row r="5" spans="1:18" ht="21.75" customHeight="1" thickBot="1" x14ac:dyDescent="0.25">
      <c r="A5" s="102" t="s">
        <v>119</v>
      </c>
      <c r="B5" s="103"/>
      <c r="C5" s="103"/>
      <c r="D5" s="45" t="s">
        <v>25</v>
      </c>
      <c r="E5" s="45" t="s">
        <v>26</v>
      </c>
      <c r="F5" s="45" t="s">
        <v>27</v>
      </c>
      <c r="G5" s="45" t="s">
        <v>82</v>
      </c>
      <c r="H5" s="45" t="s">
        <v>0</v>
      </c>
      <c r="I5" s="45" t="s">
        <v>96</v>
      </c>
      <c r="J5" s="45" t="s">
        <v>97</v>
      </c>
      <c r="K5" s="45" t="s">
        <v>94</v>
      </c>
      <c r="L5" s="45" t="s">
        <v>95</v>
      </c>
      <c r="M5" s="45" t="s">
        <v>29</v>
      </c>
      <c r="N5" s="45" t="s">
        <v>30</v>
      </c>
      <c r="O5" s="45" t="s">
        <v>31</v>
      </c>
      <c r="P5" s="46" t="s">
        <v>38</v>
      </c>
    </row>
    <row r="6" spans="1:18" s="14" customFormat="1" ht="15" thickTop="1" x14ac:dyDescent="0.2">
      <c r="A6" s="2"/>
      <c r="B6" s="2"/>
      <c r="C6" s="2"/>
      <c r="D6" s="5"/>
      <c r="E6" s="5"/>
      <c r="F6" s="5"/>
      <c r="G6" s="5"/>
      <c r="H6" s="5"/>
      <c r="I6" s="5"/>
      <c r="J6" s="5"/>
      <c r="K6" s="2"/>
      <c r="L6" s="5"/>
      <c r="M6" s="5"/>
      <c r="N6" s="5"/>
      <c r="O6" s="5"/>
      <c r="P6" s="5"/>
    </row>
    <row r="7" spans="1:18" s="14" customFormat="1" ht="15" x14ac:dyDescent="0.25">
      <c r="A7" s="1" t="s">
        <v>92</v>
      </c>
      <c r="B7" s="2"/>
      <c r="C7" s="8"/>
      <c r="D7" s="11">
        <f>D9+D62</f>
        <v>83143</v>
      </c>
      <c r="E7" s="11">
        <f t="shared" ref="E7:P7" si="0">E9+E62</f>
        <v>60461</v>
      </c>
      <c r="F7" s="11">
        <f t="shared" si="0"/>
        <v>104768</v>
      </c>
      <c r="G7" s="11">
        <f t="shared" si="0"/>
        <v>108701</v>
      </c>
      <c r="H7" s="11">
        <f t="shared" si="0"/>
        <v>73382</v>
      </c>
      <c r="I7" s="11">
        <f t="shared" si="0"/>
        <v>84802</v>
      </c>
      <c r="J7" s="11">
        <f t="shared" si="0"/>
        <v>88337</v>
      </c>
      <c r="K7" s="11">
        <f t="shared" si="0"/>
        <v>77771</v>
      </c>
      <c r="L7" s="11">
        <f t="shared" si="0"/>
        <v>119359</v>
      </c>
      <c r="M7" s="11">
        <f t="shared" si="0"/>
        <v>110799</v>
      </c>
      <c r="N7" s="11">
        <f t="shared" si="0"/>
        <v>117898</v>
      </c>
      <c r="O7" s="11">
        <f t="shared" si="0"/>
        <v>101458</v>
      </c>
      <c r="P7" s="11">
        <f t="shared" si="0"/>
        <v>1130879</v>
      </c>
      <c r="Q7" s="59"/>
      <c r="R7" s="59"/>
    </row>
    <row r="8" spans="1:18" s="14" customFormat="1" ht="15" x14ac:dyDescent="0.25">
      <c r="A8" s="2"/>
      <c r="B8" s="2"/>
      <c r="C8" s="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1"/>
    </row>
    <row r="9" spans="1:18" ht="15" x14ac:dyDescent="0.25">
      <c r="A9" s="1" t="s">
        <v>53</v>
      </c>
      <c r="D9" s="6">
        <f>D12+D22+D52+D57</f>
        <v>83143</v>
      </c>
      <c r="E9" s="6">
        <f t="shared" ref="E9:P9" si="1">E12+E22+E52+E57</f>
        <v>60461</v>
      </c>
      <c r="F9" s="6">
        <f t="shared" si="1"/>
        <v>104768</v>
      </c>
      <c r="G9" s="6">
        <f t="shared" si="1"/>
        <v>104701</v>
      </c>
      <c r="H9" s="6">
        <f t="shared" si="1"/>
        <v>73382</v>
      </c>
      <c r="I9" s="6">
        <f t="shared" si="1"/>
        <v>84802</v>
      </c>
      <c r="J9" s="6">
        <f t="shared" si="1"/>
        <v>88337</v>
      </c>
      <c r="K9" s="6">
        <f t="shared" si="1"/>
        <v>77771</v>
      </c>
      <c r="L9" s="6">
        <f t="shared" si="1"/>
        <v>119359</v>
      </c>
      <c r="M9" s="6">
        <f t="shared" si="1"/>
        <v>110799</v>
      </c>
      <c r="N9" s="6">
        <f t="shared" si="1"/>
        <v>117898</v>
      </c>
      <c r="O9" s="6">
        <f t="shared" si="1"/>
        <v>101458</v>
      </c>
      <c r="P9" s="6">
        <f t="shared" si="1"/>
        <v>1126879</v>
      </c>
    </row>
    <row r="10" spans="1:18" ht="15" x14ac:dyDescent="0.25">
      <c r="A10" s="1"/>
      <c r="C10" s="1" t="s">
        <v>91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11"/>
    </row>
    <row r="11" spans="1:18" ht="3" customHeigh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11"/>
    </row>
    <row r="12" spans="1:18" ht="15" x14ac:dyDescent="0.25">
      <c r="B12" s="1" t="s">
        <v>50</v>
      </c>
      <c r="D12" s="92">
        <f>SUM(D13:D20)</f>
        <v>67243</v>
      </c>
      <c r="E12" s="92">
        <f t="shared" ref="E12:P12" si="2">SUM(E13:E20)</f>
        <v>47467</v>
      </c>
      <c r="F12" s="92">
        <f t="shared" si="2"/>
        <v>80613</v>
      </c>
      <c r="G12" s="92">
        <f t="shared" si="2"/>
        <v>90658</v>
      </c>
      <c r="H12" s="92">
        <f t="shared" si="2"/>
        <v>64175</v>
      </c>
      <c r="I12" s="92">
        <f t="shared" si="2"/>
        <v>61360</v>
      </c>
      <c r="J12" s="92">
        <f t="shared" si="2"/>
        <v>76640</v>
      </c>
      <c r="K12" s="92">
        <f t="shared" si="2"/>
        <v>61494</v>
      </c>
      <c r="L12" s="92">
        <f t="shared" si="2"/>
        <v>96432</v>
      </c>
      <c r="M12" s="92">
        <f t="shared" si="2"/>
        <v>104505</v>
      </c>
      <c r="N12" s="92">
        <f t="shared" si="2"/>
        <v>99402</v>
      </c>
      <c r="O12" s="92">
        <f t="shared" si="2"/>
        <v>86034</v>
      </c>
      <c r="P12" s="92">
        <f t="shared" si="2"/>
        <v>936023</v>
      </c>
      <c r="Q12" s="6"/>
    </row>
    <row r="13" spans="1:18" ht="15" x14ac:dyDescent="0.25">
      <c r="B13" s="1"/>
      <c r="C13" s="2" t="s">
        <v>99</v>
      </c>
      <c r="D13" s="68">
        <v>10400</v>
      </c>
      <c r="E13" s="68">
        <v>13240</v>
      </c>
      <c r="F13" s="68">
        <v>12345</v>
      </c>
      <c r="G13" s="68">
        <v>15330</v>
      </c>
      <c r="H13" s="68">
        <v>15610</v>
      </c>
      <c r="I13" s="68">
        <v>16000</v>
      </c>
      <c r="J13" s="68">
        <v>11106</v>
      </c>
      <c r="K13" s="68">
        <v>16150</v>
      </c>
      <c r="L13" s="67">
        <v>9650</v>
      </c>
      <c r="M13" s="67">
        <v>6316</v>
      </c>
      <c r="N13" s="68">
        <v>12500</v>
      </c>
      <c r="O13" s="68">
        <v>10720</v>
      </c>
      <c r="P13" s="76">
        <f>SUM(D13:O13)</f>
        <v>149367</v>
      </c>
      <c r="Q13" s="6"/>
    </row>
    <row r="14" spans="1:18" ht="15" x14ac:dyDescent="0.25">
      <c r="B14" s="1"/>
      <c r="C14" s="2" t="s">
        <v>71</v>
      </c>
      <c r="D14" s="89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7">
        <v>0</v>
      </c>
      <c r="M14" s="67">
        <v>300</v>
      </c>
      <c r="N14" s="68">
        <v>21380</v>
      </c>
      <c r="O14" s="68">
        <v>11300</v>
      </c>
      <c r="P14" s="76">
        <f t="shared" ref="P14:P20" si="3">SUM(D14:O14)</f>
        <v>32980</v>
      </c>
    </row>
    <row r="15" spans="1:18" ht="15" x14ac:dyDescent="0.25">
      <c r="B15" s="1"/>
      <c r="C15" s="7" t="s">
        <v>100</v>
      </c>
      <c r="D15" s="89">
        <v>3058</v>
      </c>
      <c r="E15" s="68">
        <v>10773</v>
      </c>
      <c r="F15" s="68">
        <v>11439</v>
      </c>
      <c r="G15" s="68">
        <v>19637</v>
      </c>
      <c r="H15" s="68">
        <v>8635</v>
      </c>
      <c r="I15" s="68">
        <v>18977</v>
      </c>
      <c r="J15" s="68">
        <v>5682</v>
      </c>
      <c r="K15" s="68">
        <v>9401</v>
      </c>
      <c r="L15" s="67">
        <v>29694</v>
      </c>
      <c r="M15" s="67">
        <v>9064</v>
      </c>
      <c r="N15" s="68">
        <v>14867</v>
      </c>
      <c r="O15" s="68">
        <v>35666</v>
      </c>
      <c r="P15" s="76">
        <f t="shared" si="3"/>
        <v>176893</v>
      </c>
    </row>
    <row r="16" spans="1:18" x14ac:dyDescent="0.2">
      <c r="B16" s="8"/>
      <c r="C16" s="7" t="s">
        <v>101</v>
      </c>
      <c r="D16" s="89">
        <v>1</v>
      </c>
      <c r="E16" s="68">
        <v>6</v>
      </c>
      <c r="F16" s="68">
        <v>271</v>
      </c>
      <c r="G16" s="68">
        <v>1</v>
      </c>
      <c r="H16" s="68">
        <v>15</v>
      </c>
      <c r="I16" s="68">
        <v>273</v>
      </c>
      <c r="J16" s="68">
        <v>1</v>
      </c>
      <c r="K16" s="68">
        <v>0</v>
      </c>
      <c r="L16" s="67">
        <v>260</v>
      </c>
      <c r="M16" s="67">
        <v>2</v>
      </c>
      <c r="N16" s="68">
        <v>0</v>
      </c>
      <c r="O16" s="68">
        <v>267</v>
      </c>
      <c r="P16" s="76">
        <f t="shared" si="3"/>
        <v>1097</v>
      </c>
      <c r="Q16" s="60"/>
    </row>
    <row r="17" spans="2:17" x14ac:dyDescent="0.2">
      <c r="B17" s="8"/>
      <c r="C17" s="7" t="s">
        <v>102</v>
      </c>
      <c r="D17" s="89">
        <v>3772</v>
      </c>
      <c r="E17" s="68">
        <v>3433</v>
      </c>
      <c r="F17" s="68">
        <v>3505</v>
      </c>
      <c r="G17" s="68">
        <v>2701</v>
      </c>
      <c r="H17" s="68">
        <v>6412</v>
      </c>
      <c r="I17" s="68">
        <v>3414</v>
      </c>
      <c r="J17" s="68">
        <v>3690</v>
      </c>
      <c r="K17" s="68">
        <v>4625</v>
      </c>
      <c r="L17" s="67">
        <v>2764</v>
      </c>
      <c r="M17" s="67">
        <v>4562</v>
      </c>
      <c r="N17" s="68">
        <v>8097</v>
      </c>
      <c r="O17" s="68">
        <v>7958</v>
      </c>
      <c r="P17" s="76">
        <f t="shared" si="3"/>
        <v>54933</v>
      </c>
    </row>
    <row r="18" spans="2:17" x14ac:dyDescent="0.2">
      <c r="B18" s="8"/>
      <c r="C18" s="7" t="s">
        <v>103</v>
      </c>
      <c r="D18" s="89">
        <v>12</v>
      </c>
      <c r="E18" s="68">
        <v>15</v>
      </c>
      <c r="F18" s="68">
        <v>25</v>
      </c>
      <c r="G18" s="68">
        <v>14</v>
      </c>
      <c r="H18" s="68">
        <v>33</v>
      </c>
      <c r="I18" s="68">
        <v>31</v>
      </c>
      <c r="J18" s="68">
        <v>35</v>
      </c>
      <c r="K18" s="68">
        <v>30</v>
      </c>
      <c r="L18" s="67">
        <v>25</v>
      </c>
      <c r="M18" s="67">
        <v>48</v>
      </c>
      <c r="N18" s="68">
        <v>90</v>
      </c>
      <c r="O18" s="68">
        <v>123</v>
      </c>
      <c r="P18" s="76">
        <f t="shared" si="3"/>
        <v>481</v>
      </c>
    </row>
    <row r="19" spans="2:17" x14ac:dyDescent="0.2">
      <c r="B19" s="8"/>
      <c r="C19" s="7" t="s">
        <v>108</v>
      </c>
      <c r="D19" s="89">
        <v>0</v>
      </c>
      <c r="E19" s="68">
        <v>0</v>
      </c>
      <c r="F19" s="68">
        <v>3547</v>
      </c>
      <c r="G19" s="68">
        <v>2975</v>
      </c>
      <c r="H19" s="68">
        <v>8470</v>
      </c>
      <c r="I19" s="68">
        <v>2665</v>
      </c>
      <c r="J19" s="68">
        <v>6126</v>
      </c>
      <c r="K19" s="68">
        <v>6288</v>
      </c>
      <c r="L19" s="67">
        <v>9039</v>
      </c>
      <c r="M19" s="67">
        <v>29213</v>
      </c>
      <c r="N19" s="68">
        <v>22468</v>
      </c>
      <c r="O19" s="68">
        <v>0</v>
      </c>
      <c r="P19" s="76">
        <f t="shared" si="3"/>
        <v>90791</v>
      </c>
    </row>
    <row r="20" spans="2:17" s="7" customFormat="1" x14ac:dyDescent="0.2">
      <c r="C20" s="7" t="s">
        <v>104</v>
      </c>
      <c r="D20" s="79">
        <v>50000</v>
      </c>
      <c r="E20" s="79">
        <v>20000</v>
      </c>
      <c r="F20" s="79">
        <v>49481</v>
      </c>
      <c r="G20" s="79">
        <v>50000</v>
      </c>
      <c r="H20" s="68">
        <v>25000</v>
      </c>
      <c r="I20" s="68">
        <v>20000</v>
      </c>
      <c r="J20" s="68">
        <v>50000</v>
      </c>
      <c r="K20" s="68">
        <v>25000</v>
      </c>
      <c r="L20" s="67">
        <v>45000</v>
      </c>
      <c r="M20" s="67">
        <v>55000</v>
      </c>
      <c r="N20" s="68">
        <v>20000</v>
      </c>
      <c r="O20" s="68">
        <v>20000</v>
      </c>
      <c r="P20" s="76">
        <f t="shared" si="3"/>
        <v>429481</v>
      </c>
    </row>
    <row r="21" spans="2:17" s="7" customFormat="1" ht="15" x14ac:dyDescent="0.25"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11"/>
    </row>
    <row r="22" spans="2:17" ht="15" x14ac:dyDescent="0.25">
      <c r="B22" s="1" t="s">
        <v>49</v>
      </c>
      <c r="D22" s="6">
        <f>D23+D28+D33+D38+D43+D47</f>
        <v>15278</v>
      </c>
      <c r="E22" s="6">
        <f t="shared" ref="E22:P22" si="4">E23+E28+E33+E38+E43+E47</f>
        <v>12516</v>
      </c>
      <c r="F22" s="6">
        <f t="shared" si="4"/>
        <v>22994</v>
      </c>
      <c r="G22" s="6">
        <f t="shared" si="4"/>
        <v>13107</v>
      </c>
      <c r="H22" s="6">
        <f t="shared" si="4"/>
        <v>8275</v>
      </c>
      <c r="I22" s="6">
        <f t="shared" si="4"/>
        <v>22944</v>
      </c>
      <c r="J22" s="6">
        <f t="shared" si="4"/>
        <v>11224</v>
      </c>
      <c r="K22" s="6">
        <f t="shared" si="4"/>
        <v>7726</v>
      </c>
      <c r="L22" s="6">
        <f t="shared" si="4"/>
        <v>22163</v>
      </c>
      <c r="M22" s="6">
        <f t="shared" si="4"/>
        <v>5540</v>
      </c>
      <c r="N22" s="6">
        <f t="shared" si="4"/>
        <v>17486</v>
      </c>
      <c r="O22" s="6">
        <f t="shared" si="4"/>
        <v>14780</v>
      </c>
      <c r="P22" s="6">
        <f t="shared" si="4"/>
        <v>174033</v>
      </c>
      <c r="Q22" s="5"/>
    </row>
    <row r="23" spans="2:17" s="1" customFormat="1" ht="15" x14ac:dyDescent="0.25">
      <c r="B23" s="53"/>
      <c r="C23" s="10" t="s">
        <v>8</v>
      </c>
      <c r="D23" s="88">
        <f>SUM(D24:D27)</f>
        <v>3876</v>
      </c>
      <c r="E23" s="88">
        <f t="shared" ref="E23:P23" si="5">SUM(E24:E27)</f>
        <v>1455</v>
      </c>
      <c r="F23" s="88">
        <f t="shared" si="5"/>
        <v>6035</v>
      </c>
      <c r="G23" s="88">
        <f t="shared" si="5"/>
        <v>3633</v>
      </c>
      <c r="H23" s="88">
        <f t="shared" si="5"/>
        <v>2412</v>
      </c>
      <c r="I23" s="88">
        <f t="shared" si="5"/>
        <v>13325</v>
      </c>
      <c r="J23" s="88">
        <f t="shared" si="5"/>
        <v>4892</v>
      </c>
      <c r="K23" s="88">
        <f t="shared" si="5"/>
        <v>889</v>
      </c>
      <c r="L23" s="88">
        <f t="shared" si="5"/>
        <v>12451</v>
      </c>
      <c r="M23" s="88">
        <f t="shared" si="5"/>
        <v>0</v>
      </c>
      <c r="N23" s="88">
        <f t="shared" si="5"/>
        <v>4500</v>
      </c>
      <c r="O23" s="88">
        <f t="shared" si="5"/>
        <v>6950</v>
      </c>
      <c r="P23" s="88">
        <f t="shared" si="5"/>
        <v>60418</v>
      </c>
      <c r="Q23" s="13"/>
    </row>
    <row r="24" spans="2:17" x14ac:dyDescent="0.2">
      <c r="B24" s="8"/>
      <c r="C24" s="7" t="s">
        <v>33</v>
      </c>
      <c r="D24" s="5">
        <v>3000</v>
      </c>
      <c r="E24" s="49">
        <v>1055</v>
      </c>
      <c r="F24" s="5">
        <v>1395</v>
      </c>
      <c r="G24" s="5">
        <v>3000</v>
      </c>
      <c r="H24" s="5">
        <v>1533</v>
      </c>
      <c r="I24" s="5">
        <v>5205</v>
      </c>
      <c r="J24" s="5">
        <v>1262</v>
      </c>
      <c r="K24" s="5">
        <v>460</v>
      </c>
      <c r="L24" s="5">
        <v>2780</v>
      </c>
      <c r="M24" s="5">
        <v>0</v>
      </c>
      <c r="N24" s="5">
        <v>0</v>
      </c>
      <c r="O24" s="5">
        <v>2862</v>
      </c>
      <c r="P24" s="5">
        <f>SUM(D24:O24)</f>
        <v>22552</v>
      </c>
    </row>
    <row r="25" spans="2:17" x14ac:dyDescent="0.2">
      <c r="B25" s="8"/>
      <c r="C25" s="7" t="s">
        <v>34</v>
      </c>
      <c r="D25" s="5">
        <v>876</v>
      </c>
      <c r="E25" s="49">
        <v>392</v>
      </c>
      <c r="F25" s="5">
        <v>4321</v>
      </c>
      <c r="G25" s="5">
        <v>633</v>
      </c>
      <c r="H25" s="5">
        <v>579</v>
      </c>
      <c r="I25" s="5">
        <v>7889</v>
      </c>
      <c r="J25" s="5">
        <v>3630</v>
      </c>
      <c r="K25" s="5">
        <v>405</v>
      </c>
      <c r="L25" s="5">
        <v>9347</v>
      </c>
      <c r="M25" s="5">
        <v>0</v>
      </c>
      <c r="N25" s="5">
        <v>0</v>
      </c>
      <c r="O25" s="5">
        <v>3974</v>
      </c>
      <c r="P25" s="5">
        <f t="shared" ref="P25:P27" si="6">SUM(D25:O25)</f>
        <v>32046</v>
      </c>
    </row>
    <row r="26" spans="2:17" x14ac:dyDescent="0.2">
      <c r="B26" s="8"/>
      <c r="C26" s="7" t="s">
        <v>35</v>
      </c>
      <c r="D26" s="5">
        <v>0</v>
      </c>
      <c r="E26" s="49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4500</v>
      </c>
      <c r="O26" s="5">
        <v>0</v>
      </c>
      <c r="P26" s="5">
        <f t="shared" si="6"/>
        <v>4500</v>
      </c>
    </row>
    <row r="27" spans="2:17" x14ac:dyDescent="0.2">
      <c r="B27" s="8"/>
      <c r="C27" s="7" t="s">
        <v>36</v>
      </c>
      <c r="D27" s="5">
        <v>0</v>
      </c>
      <c r="E27" s="49">
        <v>8</v>
      </c>
      <c r="F27" s="5">
        <v>319</v>
      </c>
      <c r="G27" s="5">
        <v>0</v>
      </c>
      <c r="H27" s="5">
        <v>300</v>
      </c>
      <c r="I27" s="5">
        <v>231</v>
      </c>
      <c r="J27" s="5">
        <v>0</v>
      </c>
      <c r="K27" s="5">
        <v>24</v>
      </c>
      <c r="L27" s="5">
        <v>324</v>
      </c>
      <c r="M27" s="5">
        <v>0</v>
      </c>
      <c r="N27" s="5">
        <v>0</v>
      </c>
      <c r="O27" s="5">
        <v>114</v>
      </c>
      <c r="P27" s="5">
        <f t="shared" si="6"/>
        <v>1320</v>
      </c>
    </row>
    <row r="28" spans="2:17" s="1" customFormat="1" ht="15" x14ac:dyDescent="0.25">
      <c r="B28" s="53"/>
      <c r="C28" s="10" t="s">
        <v>9</v>
      </c>
      <c r="D28" s="88">
        <f>SUM(D29:D32)</f>
        <v>5327</v>
      </c>
      <c r="E28" s="88">
        <f t="shared" ref="E28:P28" si="7">SUM(E29:E32)</f>
        <v>3211</v>
      </c>
      <c r="F28" s="88">
        <f t="shared" si="7"/>
        <v>4793</v>
      </c>
      <c r="G28" s="88">
        <f t="shared" si="7"/>
        <v>3253</v>
      </c>
      <c r="H28" s="88">
        <f t="shared" si="7"/>
        <v>1728</v>
      </c>
      <c r="I28" s="88">
        <f t="shared" si="7"/>
        <v>3048</v>
      </c>
      <c r="J28" s="88">
        <f t="shared" si="7"/>
        <v>2160</v>
      </c>
      <c r="K28" s="88">
        <f t="shared" si="7"/>
        <v>0</v>
      </c>
      <c r="L28" s="88">
        <f t="shared" si="7"/>
        <v>3422</v>
      </c>
      <c r="M28" s="88">
        <f t="shared" si="7"/>
        <v>350</v>
      </c>
      <c r="N28" s="88">
        <f t="shared" si="7"/>
        <v>3950</v>
      </c>
      <c r="O28" s="88">
        <f t="shared" si="7"/>
        <v>3654</v>
      </c>
      <c r="P28" s="88">
        <f t="shared" si="7"/>
        <v>34896</v>
      </c>
    </row>
    <row r="29" spans="2:17" x14ac:dyDescent="0.2">
      <c r="B29" s="8"/>
      <c r="C29" s="7" t="s">
        <v>33</v>
      </c>
      <c r="D29" s="5">
        <v>3000</v>
      </c>
      <c r="E29" s="5">
        <v>3000</v>
      </c>
      <c r="F29" s="5">
        <v>3000</v>
      </c>
      <c r="G29" s="5">
        <v>3000</v>
      </c>
      <c r="H29" s="5">
        <v>1610</v>
      </c>
      <c r="I29" s="5">
        <v>3000</v>
      </c>
      <c r="J29" s="5">
        <v>1230</v>
      </c>
      <c r="K29" s="5">
        <v>0</v>
      </c>
      <c r="L29" s="5">
        <v>765</v>
      </c>
      <c r="M29" s="5">
        <v>0</v>
      </c>
      <c r="N29" s="5">
        <v>0</v>
      </c>
      <c r="O29" s="5">
        <v>1349</v>
      </c>
      <c r="P29" s="5">
        <f>SUM(D29:O29)</f>
        <v>19954</v>
      </c>
    </row>
    <row r="30" spans="2:17" x14ac:dyDescent="0.2">
      <c r="B30" s="8"/>
      <c r="C30" s="7" t="s">
        <v>34</v>
      </c>
      <c r="D30" s="5">
        <v>2227</v>
      </c>
      <c r="E30" s="5">
        <v>1</v>
      </c>
      <c r="F30" s="5">
        <v>1563</v>
      </c>
      <c r="G30" s="5">
        <v>53</v>
      </c>
      <c r="H30" s="5">
        <v>118</v>
      </c>
      <c r="I30" s="5">
        <v>48</v>
      </c>
      <c r="J30" s="5">
        <v>800</v>
      </c>
      <c r="K30" s="5">
        <v>0</v>
      </c>
      <c r="L30" s="5">
        <v>2439</v>
      </c>
      <c r="M30" s="5">
        <v>0</v>
      </c>
      <c r="N30" s="5">
        <v>0</v>
      </c>
      <c r="O30" s="5">
        <v>1248</v>
      </c>
      <c r="P30" s="5">
        <f t="shared" ref="P30:P32" si="8">SUM(D30:O30)</f>
        <v>8497</v>
      </c>
    </row>
    <row r="31" spans="2:17" x14ac:dyDescent="0.2">
      <c r="B31" s="8"/>
      <c r="C31" s="7" t="s">
        <v>35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350</v>
      </c>
      <c r="N31" s="5">
        <v>3950</v>
      </c>
      <c r="O31" s="5">
        <v>400</v>
      </c>
      <c r="P31" s="5">
        <f t="shared" si="8"/>
        <v>4700</v>
      </c>
    </row>
    <row r="32" spans="2:17" x14ac:dyDescent="0.2">
      <c r="B32" s="8"/>
      <c r="C32" s="7" t="s">
        <v>36</v>
      </c>
      <c r="D32" s="5">
        <v>100</v>
      </c>
      <c r="E32" s="5">
        <v>210</v>
      </c>
      <c r="F32" s="5">
        <v>230</v>
      </c>
      <c r="G32" s="5">
        <v>200</v>
      </c>
      <c r="H32" s="5">
        <v>0</v>
      </c>
      <c r="I32" s="5">
        <v>0</v>
      </c>
      <c r="J32" s="5">
        <v>130</v>
      </c>
      <c r="K32" s="5">
        <v>0</v>
      </c>
      <c r="L32" s="5">
        <v>218</v>
      </c>
      <c r="M32" s="5">
        <v>0</v>
      </c>
      <c r="N32" s="5">
        <v>0</v>
      </c>
      <c r="O32" s="5">
        <v>657</v>
      </c>
      <c r="P32" s="5">
        <f t="shared" si="8"/>
        <v>1745</v>
      </c>
    </row>
    <row r="33" spans="2:16" s="1" customFormat="1" ht="15" x14ac:dyDescent="0.25">
      <c r="B33" s="53"/>
      <c r="C33" s="10" t="s">
        <v>10</v>
      </c>
      <c r="D33" s="88">
        <f>SUM(D34:D37)</f>
        <v>6073</v>
      </c>
      <c r="E33" s="88">
        <f t="shared" ref="E33:P33" si="9">SUM(E34:E37)</f>
        <v>3594</v>
      </c>
      <c r="F33" s="88">
        <f t="shared" si="9"/>
        <v>3753</v>
      </c>
      <c r="G33" s="88">
        <f t="shared" si="9"/>
        <v>3000</v>
      </c>
      <c r="H33" s="88">
        <f t="shared" si="9"/>
        <v>2497</v>
      </c>
      <c r="I33" s="88">
        <f t="shared" si="9"/>
        <v>3011</v>
      </c>
      <c r="J33" s="88">
        <f t="shared" si="9"/>
        <v>1202</v>
      </c>
      <c r="K33" s="88">
        <f t="shared" si="9"/>
        <v>3866</v>
      </c>
      <c r="L33" s="88">
        <f t="shared" si="9"/>
        <v>1793</v>
      </c>
      <c r="M33" s="88">
        <f t="shared" si="9"/>
        <v>0</v>
      </c>
      <c r="N33" s="88">
        <f t="shared" si="9"/>
        <v>500</v>
      </c>
      <c r="O33" s="88">
        <f t="shared" si="9"/>
        <v>1426</v>
      </c>
      <c r="P33" s="88">
        <f t="shared" si="9"/>
        <v>30715</v>
      </c>
    </row>
    <row r="34" spans="2:16" x14ac:dyDescent="0.2">
      <c r="B34" s="8"/>
      <c r="C34" s="7" t="s">
        <v>33</v>
      </c>
      <c r="D34" s="5">
        <v>2775</v>
      </c>
      <c r="E34" s="5">
        <v>3000</v>
      </c>
      <c r="F34" s="5">
        <v>3000</v>
      </c>
      <c r="G34" s="5">
        <v>3000</v>
      </c>
      <c r="H34" s="5">
        <v>1250</v>
      </c>
      <c r="I34" s="5">
        <v>3000</v>
      </c>
      <c r="J34" s="5">
        <v>1165</v>
      </c>
      <c r="K34" s="5">
        <v>3756</v>
      </c>
      <c r="L34" s="5">
        <v>1020</v>
      </c>
      <c r="M34" s="5">
        <v>0</v>
      </c>
      <c r="N34" s="5">
        <v>0</v>
      </c>
      <c r="O34" s="5">
        <v>1039</v>
      </c>
      <c r="P34" s="5">
        <f>SUM(D34:O34)</f>
        <v>23005</v>
      </c>
    </row>
    <row r="35" spans="2:16" x14ac:dyDescent="0.2">
      <c r="B35" s="8"/>
      <c r="C35" s="7" t="s">
        <v>34</v>
      </c>
      <c r="D35" s="5">
        <v>3091</v>
      </c>
      <c r="E35" s="5">
        <v>379</v>
      </c>
      <c r="F35" s="5">
        <v>553</v>
      </c>
      <c r="G35" s="5">
        <v>0</v>
      </c>
      <c r="H35" s="5">
        <v>1047</v>
      </c>
      <c r="I35" s="5">
        <v>11</v>
      </c>
      <c r="J35" s="5">
        <v>37</v>
      </c>
      <c r="K35" s="5">
        <v>110</v>
      </c>
      <c r="L35" s="5">
        <v>573</v>
      </c>
      <c r="M35" s="5">
        <v>0</v>
      </c>
      <c r="N35" s="5">
        <v>0</v>
      </c>
      <c r="O35" s="5">
        <v>129</v>
      </c>
      <c r="P35" s="5">
        <f t="shared" ref="P35:P37" si="10">SUM(D35:O35)</f>
        <v>5930</v>
      </c>
    </row>
    <row r="36" spans="2:16" x14ac:dyDescent="0.2">
      <c r="B36" s="8"/>
      <c r="C36" s="7" t="s">
        <v>35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500</v>
      </c>
      <c r="O36" s="5">
        <v>0</v>
      </c>
      <c r="P36" s="5">
        <f t="shared" si="10"/>
        <v>500</v>
      </c>
    </row>
    <row r="37" spans="2:16" x14ac:dyDescent="0.2">
      <c r="B37" s="8"/>
      <c r="C37" s="7" t="s">
        <v>36</v>
      </c>
      <c r="D37" s="5">
        <v>207</v>
      </c>
      <c r="E37" s="5">
        <v>215</v>
      </c>
      <c r="F37" s="5">
        <v>200</v>
      </c>
      <c r="G37" s="5">
        <v>0</v>
      </c>
      <c r="H37" s="5">
        <v>200</v>
      </c>
      <c r="I37" s="5">
        <v>0</v>
      </c>
      <c r="J37" s="5">
        <v>0</v>
      </c>
      <c r="K37" s="5">
        <v>0</v>
      </c>
      <c r="L37" s="5">
        <v>200</v>
      </c>
      <c r="M37" s="5">
        <v>0</v>
      </c>
      <c r="N37" s="5">
        <v>0</v>
      </c>
      <c r="O37" s="5">
        <v>258</v>
      </c>
      <c r="P37" s="5">
        <f t="shared" si="10"/>
        <v>1280</v>
      </c>
    </row>
    <row r="38" spans="2:16" s="1" customFormat="1" ht="15" x14ac:dyDescent="0.25">
      <c r="B38" s="53"/>
      <c r="C38" s="10" t="s">
        <v>11</v>
      </c>
      <c r="D38" s="88">
        <f>SUM(D39:D42)</f>
        <v>0</v>
      </c>
      <c r="E38" s="88">
        <f t="shared" ref="E38:O38" si="11">SUM(E39:E42)</f>
        <v>4256</v>
      </c>
      <c r="F38" s="88">
        <f t="shared" si="11"/>
        <v>6613</v>
      </c>
      <c r="G38" s="88">
        <f t="shared" si="11"/>
        <v>2657</v>
      </c>
      <c r="H38" s="88">
        <f t="shared" si="11"/>
        <v>1635</v>
      </c>
      <c r="I38" s="88">
        <f t="shared" si="11"/>
        <v>3556</v>
      </c>
      <c r="J38" s="88">
        <f t="shared" si="11"/>
        <v>2966</v>
      </c>
      <c r="K38" s="88">
        <f t="shared" si="11"/>
        <v>2031</v>
      </c>
      <c r="L38" s="88">
        <f t="shared" si="11"/>
        <v>4497</v>
      </c>
      <c r="M38" s="88">
        <f t="shared" si="11"/>
        <v>2800</v>
      </c>
      <c r="N38" s="88">
        <f t="shared" si="11"/>
        <v>2750</v>
      </c>
      <c r="O38" s="88">
        <f t="shared" si="11"/>
        <v>2750</v>
      </c>
      <c r="P38" s="88">
        <f>SUM(P39:P42)</f>
        <v>36511</v>
      </c>
    </row>
    <row r="39" spans="2:16" x14ac:dyDescent="0.2">
      <c r="B39" s="8"/>
      <c r="C39" s="7" t="s">
        <v>33</v>
      </c>
      <c r="D39" s="5">
        <v>0</v>
      </c>
      <c r="E39" s="5">
        <v>3000</v>
      </c>
      <c r="F39" s="5">
        <v>6000</v>
      </c>
      <c r="G39" s="5">
        <v>2563</v>
      </c>
      <c r="H39" s="5">
        <v>1430</v>
      </c>
      <c r="I39" s="5">
        <v>3000</v>
      </c>
      <c r="J39" s="5">
        <v>2918</v>
      </c>
      <c r="K39" s="5">
        <v>1825</v>
      </c>
      <c r="L39" s="5">
        <v>3000</v>
      </c>
      <c r="M39" s="5">
        <v>0</v>
      </c>
      <c r="N39" s="5">
        <v>0</v>
      </c>
      <c r="O39" s="5">
        <v>1750</v>
      </c>
      <c r="P39" s="5">
        <f>SUM(D39:O39)</f>
        <v>25486</v>
      </c>
    </row>
    <row r="40" spans="2:16" x14ac:dyDescent="0.2">
      <c r="B40" s="8"/>
      <c r="C40" s="7" t="s">
        <v>34</v>
      </c>
      <c r="D40" s="5">
        <v>0</v>
      </c>
      <c r="E40" s="5">
        <v>756</v>
      </c>
      <c r="F40" s="5">
        <v>413</v>
      </c>
      <c r="G40" s="5">
        <v>94</v>
      </c>
      <c r="H40" s="5">
        <v>5</v>
      </c>
      <c r="I40" s="5">
        <v>356</v>
      </c>
      <c r="J40" s="5">
        <v>48</v>
      </c>
      <c r="K40" s="5">
        <v>6</v>
      </c>
      <c r="L40" s="5">
        <v>197</v>
      </c>
      <c r="M40" s="5">
        <v>0</v>
      </c>
      <c r="N40" s="5">
        <v>0</v>
      </c>
      <c r="O40" s="5">
        <v>0</v>
      </c>
      <c r="P40" s="5">
        <f t="shared" ref="P40:P42" si="12">SUM(D40:O40)</f>
        <v>1875</v>
      </c>
    </row>
    <row r="41" spans="2:16" x14ac:dyDescent="0.2">
      <c r="B41" s="8"/>
      <c r="C41" s="7" t="s">
        <v>35</v>
      </c>
      <c r="D41" s="5">
        <v>0</v>
      </c>
      <c r="E41" s="5">
        <v>500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1300</v>
      </c>
      <c r="M41" s="5">
        <v>2800</v>
      </c>
      <c r="N41" s="5">
        <v>2750</v>
      </c>
      <c r="O41" s="5">
        <v>800</v>
      </c>
      <c r="P41" s="5">
        <f t="shared" si="12"/>
        <v>8150</v>
      </c>
    </row>
    <row r="42" spans="2:16" x14ac:dyDescent="0.2">
      <c r="B42" s="8"/>
      <c r="C42" s="7" t="s">
        <v>36</v>
      </c>
      <c r="D42" s="5">
        <v>0</v>
      </c>
      <c r="E42" s="5">
        <v>0</v>
      </c>
      <c r="F42" s="5">
        <v>200</v>
      </c>
      <c r="G42" s="5">
        <v>0</v>
      </c>
      <c r="H42" s="5">
        <v>200</v>
      </c>
      <c r="I42" s="5">
        <v>200</v>
      </c>
      <c r="J42" s="5">
        <v>0</v>
      </c>
      <c r="K42" s="5">
        <v>200</v>
      </c>
      <c r="L42" s="5">
        <v>0</v>
      </c>
      <c r="M42" s="5">
        <v>0</v>
      </c>
      <c r="N42" s="5">
        <v>0</v>
      </c>
      <c r="O42" s="5">
        <v>200</v>
      </c>
      <c r="P42" s="5">
        <f t="shared" si="12"/>
        <v>1000</v>
      </c>
    </row>
    <row r="43" spans="2:16" s="1" customFormat="1" ht="15" x14ac:dyDescent="0.25">
      <c r="B43" s="53"/>
      <c r="C43" s="10" t="s">
        <v>12</v>
      </c>
      <c r="D43" s="88">
        <f>D44+D45+D46</f>
        <v>2</v>
      </c>
      <c r="E43" s="88">
        <f t="shared" ref="E43:P43" si="13">E44+E45+E46</f>
        <v>0</v>
      </c>
      <c r="F43" s="88">
        <f t="shared" si="13"/>
        <v>1800</v>
      </c>
      <c r="G43" s="88">
        <f t="shared" si="13"/>
        <v>564</v>
      </c>
      <c r="H43" s="88">
        <f t="shared" si="13"/>
        <v>1</v>
      </c>
      <c r="I43" s="88">
        <f t="shared" si="13"/>
        <v>4</v>
      </c>
      <c r="J43" s="88">
        <f t="shared" si="13"/>
        <v>4</v>
      </c>
      <c r="K43" s="88">
        <f t="shared" si="13"/>
        <v>940</v>
      </c>
      <c r="L43" s="88">
        <f t="shared" si="13"/>
        <v>0</v>
      </c>
      <c r="M43" s="88">
        <f t="shared" si="13"/>
        <v>2390</v>
      </c>
      <c r="N43" s="88">
        <f t="shared" si="13"/>
        <v>0</v>
      </c>
      <c r="O43" s="88">
        <f t="shared" si="13"/>
        <v>0</v>
      </c>
      <c r="P43" s="88">
        <f t="shared" si="13"/>
        <v>5705</v>
      </c>
    </row>
    <row r="44" spans="2:16" x14ac:dyDescent="0.2">
      <c r="B44" s="8"/>
      <c r="C44" s="7" t="s">
        <v>34</v>
      </c>
      <c r="D44" s="5">
        <v>2</v>
      </c>
      <c r="E44" s="5">
        <v>0</v>
      </c>
      <c r="F44" s="5">
        <v>0</v>
      </c>
      <c r="G44" s="5">
        <v>9</v>
      </c>
      <c r="H44" s="5">
        <v>1</v>
      </c>
      <c r="I44" s="5">
        <v>0</v>
      </c>
      <c r="J44" s="5">
        <v>4</v>
      </c>
      <c r="K44" s="5">
        <v>940</v>
      </c>
      <c r="L44" s="5">
        <v>0</v>
      </c>
      <c r="M44" s="5">
        <v>940</v>
      </c>
      <c r="N44" s="5">
        <v>0</v>
      </c>
      <c r="O44" s="5">
        <v>0</v>
      </c>
      <c r="P44" s="5">
        <f>SUM(D44:O44)</f>
        <v>1896</v>
      </c>
    </row>
    <row r="45" spans="2:16" x14ac:dyDescent="0.2">
      <c r="B45" s="8"/>
      <c r="C45" s="7" t="s">
        <v>35</v>
      </c>
      <c r="D45" s="5">
        <v>0</v>
      </c>
      <c r="E45" s="5">
        <v>0</v>
      </c>
      <c r="F45" s="5">
        <v>1800</v>
      </c>
      <c r="G45" s="5">
        <v>555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1450</v>
      </c>
      <c r="N45" s="5">
        <v>0</v>
      </c>
      <c r="O45" s="5">
        <v>0</v>
      </c>
      <c r="P45" s="5">
        <f t="shared" ref="P45:P46" si="14">SUM(D45:O45)</f>
        <v>3805</v>
      </c>
    </row>
    <row r="46" spans="2:16" x14ac:dyDescent="0.2">
      <c r="B46" s="8"/>
      <c r="C46" s="7" t="s">
        <v>36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4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f t="shared" si="14"/>
        <v>4</v>
      </c>
    </row>
    <row r="47" spans="2:16" s="1" customFormat="1" ht="15" x14ac:dyDescent="0.25">
      <c r="B47" s="53"/>
      <c r="C47" s="10" t="s">
        <v>13</v>
      </c>
      <c r="D47" s="88">
        <f>SUM(D48:D50)</f>
        <v>0</v>
      </c>
      <c r="E47" s="88">
        <f t="shared" ref="E47:P47" si="15">SUM(E48:E50)</f>
        <v>0</v>
      </c>
      <c r="F47" s="88">
        <f t="shared" si="15"/>
        <v>0</v>
      </c>
      <c r="G47" s="88">
        <f t="shared" si="15"/>
        <v>0</v>
      </c>
      <c r="H47" s="88">
        <f t="shared" si="15"/>
        <v>2</v>
      </c>
      <c r="I47" s="88">
        <f t="shared" si="15"/>
        <v>0</v>
      </c>
      <c r="J47" s="88">
        <f t="shared" si="15"/>
        <v>0</v>
      </c>
      <c r="K47" s="88">
        <f t="shared" si="15"/>
        <v>0</v>
      </c>
      <c r="L47" s="88">
        <f t="shared" si="15"/>
        <v>0</v>
      </c>
      <c r="M47" s="88">
        <f t="shared" si="15"/>
        <v>0</v>
      </c>
      <c r="N47" s="88">
        <f t="shared" si="15"/>
        <v>5786</v>
      </c>
      <c r="O47" s="88">
        <f t="shared" si="15"/>
        <v>0</v>
      </c>
      <c r="P47" s="88">
        <f t="shared" si="15"/>
        <v>5788</v>
      </c>
    </row>
    <row r="48" spans="2:16" x14ac:dyDescent="0.2">
      <c r="B48" s="8"/>
      <c r="C48" s="7" t="s">
        <v>33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5286</v>
      </c>
      <c r="O48" s="5">
        <v>0</v>
      </c>
      <c r="P48" s="5">
        <f>SUM(D48:O48)</f>
        <v>5286</v>
      </c>
    </row>
    <row r="49" spans="1:17" x14ac:dyDescent="0.2">
      <c r="B49" s="8"/>
      <c r="C49" s="7" t="s">
        <v>34</v>
      </c>
      <c r="D49" s="5">
        <v>0</v>
      </c>
      <c r="E49" s="5">
        <v>0</v>
      </c>
      <c r="F49" s="5">
        <v>0</v>
      </c>
      <c r="G49" s="5">
        <v>0</v>
      </c>
      <c r="H49" s="5">
        <v>2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f t="shared" ref="P49:P50" si="16">SUM(D49:O49)</f>
        <v>2</v>
      </c>
    </row>
    <row r="50" spans="1:17" x14ac:dyDescent="0.2">
      <c r="B50" s="8"/>
      <c r="C50" s="7" t="s">
        <v>36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500</v>
      </c>
      <c r="O50" s="5">
        <v>0</v>
      </c>
      <c r="P50" s="5">
        <f t="shared" si="16"/>
        <v>500</v>
      </c>
    </row>
    <row r="51" spans="1:17" ht="15" x14ac:dyDescent="0.25">
      <c r="B51" s="8"/>
      <c r="C51" s="7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11"/>
    </row>
    <row r="52" spans="1:17" ht="15" x14ac:dyDescent="0.25">
      <c r="A52" s="1"/>
      <c r="B52" s="1" t="s">
        <v>54</v>
      </c>
      <c r="D52" s="6">
        <f>D54</f>
        <v>0</v>
      </c>
      <c r="E52" s="6">
        <f t="shared" ref="E52:P52" si="17">E54</f>
        <v>0</v>
      </c>
      <c r="F52" s="6">
        <f t="shared" si="17"/>
        <v>0</v>
      </c>
      <c r="G52" s="6">
        <f t="shared" si="17"/>
        <v>0</v>
      </c>
      <c r="H52" s="6">
        <f t="shared" si="17"/>
        <v>0</v>
      </c>
      <c r="I52" s="6">
        <f t="shared" si="17"/>
        <v>0</v>
      </c>
      <c r="J52" s="6">
        <f t="shared" si="17"/>
        <v>0</v>
      </c>
      <c r="K52" s="6">
        <f t="shared" si="17"/>
        <v>8000</v>
      </c>
      <c r="L52" s="6">
        <f t="shared" si="17"/>
        <v>0</v>
      </c>
      <c r="M52" s="6">
        <f t="shared" si="17"/>
        <v>0</v>
      </c>
      <c r="N52" s="6">
        <f t="shared" si="17"/>
        <v>0</v>
      </c>
      <c r="O52" s="6">
        <f t="shared" si="17"/>
        <v>0</v>
      </c>
      <c r="P52" s="6">
        <f t="shared" si="17"/>
        <v>8000</v>
      </c>
      <c r="Q52" s="6"/>
    </row>
    <row r="53" spans="1:17" ht="3" customHeight="1" x14ac:dyDescent="0.25"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90"/>
      <c r="P53" s="11"/>
    </row>
    <row r="54" spans="1:17" ht="15" x14ac:dyDescent="0.25">
      <c r="B54" s="1" t="s">
        <v>14</v>
      </c>
      <c r="D54" s="84">
        <f>D55</f>
        <v>0</v>
      </c>
      <c r="E54" s="84">
        <f t="shared" ref="E54:P54" si="18">E55</f>
        <v>0</v>
      </c>
      <c r="F54" s="84">
        <f t="shared" si="18"/>
        <v>0</v>
      </c>
      <c r="G54" s="84">
        <f t="shared" si="18"/>
        <v>0</v>
      </c>
      <c r="H54" s="84">
        <f t="shared" si="18"/>
        <v>0</v>
      </c>
      <c r="I54" s="84">
        <f t="shared" si="18"/>
        <v>0</v>
      </c>
      <c r="J54" s="84">
        <f t="shared" si="18"/>
        <v>0</v>
      </c>
      <c r="K54" s="84">
        <f t="shared" si="18"/>
        <v>8000</v>
      </c>
      <c r="L54" s="84">
        <f t="shared" si="18"/>
        <v>0</v>
      </c>
      <c r="M54" s="84">
        <f t="shared" si="18"/>
        <v>0</v>
      </c>
      <c r="N54" s="84">
        <f t="shared" si="18"/>
        <v>0</v>
      </c>
      <c r="O54" s="84">
        <f t="shared" si="18"/>
        <v>0</v>
      </c>
      <c r="P54" s="84">
        <f t="shared" si="18"/>
        <v>8000</v>
      </c>
    </row>
    <row r="55" spans="1:17" x14ac:dyDescent="0.2">
      <c r="B55" s="8"/>
      <c r="C55" s="7" t="s">
        <v>110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8000</v>
      </c>
      <c r="L55" s="5">
        <v>0</v>
      </c>
      <c r="M55" s="5">
        <v>0</v>
      </c>
      <c r="N55" s="5">
        <v>0</v>
      </c>
      <c r="O55" s="5">
        <v>0</v>
      </c>
      <c r="P55" s="5">
        <f>SUM(D55:O55)</f>
        <v>8000</v>
      </c>
    </row>
    <row r="56" spans="1:17" x14ac:dyDescent="0.2">
      <c r="B56" s="7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7" ht="15" x14ac:dyDescent="0.25">
      <c r="A57" s="1"/>
      <c r="B57" s="10" t="s">
        <v>83</v>
      </c>
      <c r="D57" s="11">
        <f>D59+D60</f>
        <v>622</v>
      </c>
      <c r="E57" s="11">
        <f t="shared" ref="E57:P57" si="19">E59+E60</f>
        <v>478</v>
      </c>
      <c r="F57" s="11">
        <f t="shared" si="19"/>
        <v>1161</v>
      </c>
      <c r="G57" s="11">
        <f t="shared" si="19"/>
        <v>936</v>
      </c>
      <c r="H57" s="11">
        <f t="shared" si="19"/>
        <v>932</v>
      </c>
      <c r="I57" s="11">
        <f t="shared" si="19"/>
        <v>498</v>
      </c>
      <c r="J57" s="11">
        <f t="shared" si="19"/>
        <v>473</v>
      </c>
      <c r="K57" s="11">
        <f t="shared" si="19"/>
        <v>551</v>
      </c>
      <c r="L57" s="11">
        <f t="shared" si="19"/>
        <v>764</v>
      </c>
      <c r="M57" s="11">
        <f t="shared" si="19"/>
        <v>754</v>
      </c>
      <c r="N57" s="11">
        <f t="shared" si="19"/>
        <v>1010</v>
      </c>
      <c r="O57" s="11">
        <f t="shared" si="19"/>
        <v>644</v>
      </c>
      <c r="P57" s="11">
        <f t="shared" si="19"/>
        <v>8823</v>
      </c>
      <c r="Q57" s="5"/>
    </row>
    <row r="58" spans="1:17" ht="9.75" customHeight="1" x14ac:dyDescent="0.25">
      <c r="A58" s="1"/>
      <c r="B58" s="7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7" x14ac:dyDescent="0.2">
      <c r="C59" s="7" t="s">
        <v>15</v>
      </c>
      <c r="D59" s="91">
        <v>622</v>
      </c>
      <c r="E59" s="76">
        <v>478</v>
      </c>
      <c r="F59" s="76">
        <v>834</v>
      </c>
      <c r="G59" s="76">
        <v>554</v>
      </c>
      <c r="H59" s="76">
        <v>544</v>
      </c>
      <c r="I59" s="76">
        <v>102</v>
      </c>
      <c r="J59" s="76">
        <v>231</v>
      </c>
      <c r="K59" s="76">
        <v>144</v>
      </c>
      <c r="L59" s="65">
        <v>167</v>
      </c>
      <c r="M59" s="65">
        <v>316</v>
      </c>
      <c r="N59" s="76">
        <v>142</v>
      </c>
      <c r="O59" s="76">
        <v>104</v>
      </c>
      <c r="P59" s="5">
        <f>SUM(D59:O59)</f>
        <v>4238</v>
      </c>
    </row>
    <row r="60" spans="1:17" x14ac:dyDescent="0.2">
      <c r="C60" s="7" t="s">
        <v>39</v>
      </c>
      <c r="D60" s="93">
        <v>0</v>
      </c>
      <c r="E60" s="77">
        <v>0</v>
      </c>
      <c r="F60" s="76">
        <v>327</v>
      </c>
      <c r="G60" s="76">
        <v>382</v>
      </c>
      <c r="H60" s="76">
        <v>388</v>
      </c>
      <c r="I60" s="76">
        <v>396</v>
      </c>
      <c r="J60" s="76">
        <v>242</v>
      </c>
      <c r="K60" s="76">
        <v>407</v>
      </c>
      <c r="L60" s="65">
        <v>597</v>
      </c>
      <c r="M60" s="65">
        <v>438</v>
      </c>
      <c r="N60" s="76">
        <v>868</v>
      </c>
      <c r="O60" s="76">
        <v>540</v>
      </c>
      <c r="P60" s="5">
        <f>SUM(D60:O60)</f>
        <v>4585</v>
      </c>
    </row>
    <row r="61" spans="1:17" x14ac:dyDescent="0.2">
      <c r="P61" s="5"/>
    </row>
    <row r="62" spans="1:17" ht="19.5" x14ac:dyDescent="0.55000000000000004">
      <c r="A62" s="1" t="s">
        <v>84</v>
      </c>
      <c r="D62" s="64">
        <v>0</v>
      </c>
      <c r="E62" s="64">
        <v>0</v>
      </c>
      <c r="F62" s="11">
        <v>0</v>
      </c>
      <c r="G62" s="94">
        <v>4000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87">
        <v>0</v>
      </c>
      <c r="P62" s="11">
        <f>SUM(D62:O62)</f>
        <v>4000</v>
      </c>
    </row>
    <row r="63" spans="1:17" ht="15" x14ac:dyDescent="0.25">
      <c r="A63" s="1"/>
    </row>
    <row r="64" spans="1:17" x14ac:dyDescent="0.2">
      <c r="A64" s="14" t="s">
        <v>18</v>
      </c>
      <c r="B64" s="14"/>
      <c r="C64" s="14"/>
      <c r="D64" s="14"/>
      <c r="E64" s="14"/>
      <c r="F64" s="14"/>
      <c r="G64" s="14"/>
      <c r="H64" s="14"/>
      <c r="I64" s="59"/>
      <c r="J64" s="59"/>
      <c r="K64" s="59"/>
    </row>
    <row r="65" spans="1:11" x14ac:dyDescent="0.2">
      <c r="A65" s="14" t="s">
        <v>32</v>
      </c>
      <c r="B65" s="14"/>
      <c r="C65" s="14"/>
      <c r="D65" s="14"/>
      <c r="E65" s="14"/>
      <c r="F65" s="14"/>
      <c r="G65" s="14"/>
      <c r="H65" s="14"/>
      <c r="I65" s="5"/>
      <c r="J65" s="5"/>
      <c r="K65" s="5"/>
    </row>
    <row r="66" spans="1:11" x14ac:dyDescent="0.2">
      <c r="A66" s="14"/>
      <c r="B66" s="14"/>
      <c r="C66" s="14"/>
      <c r="D66" s="14"/>
      <c r="E66" s="14"/>
      <c r="F66" s="14"/>
      <c r="G66" s="14"/>
      <c r="H66" s="14"/>
      <c r="I66" s="5"/>
      <c r="J66" s="5"/>
      <c r="K66" s="5"/>
    </row>
    <row r="67" spans="1:11" x14ac:dyDescent="0.2">
      <c r="A67" s="14"/>
      <c r="B67" s="14"/>
      <c r="C67" s="14"/>
      <c r="D67" s="14"/>
      <c r="E67" s="14"/>
      <c r="F67" s="14"/>
      <c r="G67" s="14"/>
      <c r="H67" s="14"/>
      <c r="I67" s="5"/>
      <c r="J67" s="5"/>
      <c r="K67" s="5"/>
    </row>
    <row r="68" spans="1:11" x14ac:dyDescent="0.2">
      <c r="A68" s="14"/>
      <c r="B68" s="14"/>
      <c r="C68" s="14"/>
      <c r="D68" s="14"/>
      <c r="E68" s="14"/>
      <c r="F68" s="14"/>
      <c r="G68" s="14"/>
      <c r="H68" s="14"/>
      <c r="I68" s="5"/>
      <c r="J68" s="5"/>
      <c r="K68" s="5"/>
    </row>
    <row r="69" spans="1:11" x14ac:dyDescent="0.2">
      <c r="A69" s="14"/>
      <c r="B69" s="14"/>
      <c r="C69" s="14"/>
      <c r="D69" s="14"/>
      <c r="E69" s="14"/>
      <c r="F69" s="14"/>
      <c r="G69" s="14"/>
      <c r="H69" s="14"/>
      <c r="I69" s="5"/>
      <c r="J69" s="5"/>
      <c r="K69" s="5"/>
    </row>
    <row r="70" spans="1:11" x14ac:dyDescent="0.2">
      <c r="A70" s="14"/>
      <c r="B70" s="14"/>
      <c r="C70" s="14"/>
      <c r="D70" s="14"/>
      <c r="E70" s="14"/>
      <c r="F70" s="14"/>
      <c r="G70" s="14"/>
      <c r="H70" s="14"/>
      <c r="I70" s="5"/>
      <c r="J70" s="5"/>
      <c r="K70" s="5"/>
    </row>
    <row r="71" spans="1:11" x14ac:dyDescent="0.2">
      <c r="A71" s="14"/>
      <c r="B71" s="14"/>
      <c r="C71" s="14"/>
      <c r="D71" s="14"/>
      <c r="E71" s="14"/>
      <c r="F71" s="14"/>
      <c r="G71" s="14"/>
      <c r="H71" s="14"/>
      <c r="I71" s="5"/>
      <c r="J71" s="5"/>
      <c r="K71" s="5"/>
    </row>
    <row r="72" spans="1:11" x14ac:dyDescent="0.2">
      <c r="A72" s="14"/>
      <c r="B72" s="14"/>
      <c r="C72" s="14"/>
      <c r="D72" s="14"/>
      <c r="E72" s="14"/>
      <c r="F72" s="14"/>
      <c r="G72" s="14"/>
      <c r="H72" s="14"/>
      <c r="I72" s="5"/>
      <c r="J72" s="5"/>
      <c r="K72" s="5"/>
    </row>
    <row r="73" spans="1:11" ht="15" x14ac:dyDescent="0.25">
      <c r="A73" s="14"/>
      <c r="B73" s="14"/>
      <c r="C73" s="14"/>
      <c r="D73" s="14"/>
      <c r="E73" s="14"/>
      <c r="F73" s="14"/>
      <c r="G73" s="14"/>
      <c r="H73" s="14"/>
      <c r="I73" s="5"/>
      <c r="J73" s="5"/>
      <c r="K73" s="11"/>
    </row>
    <row r="74" spans="1:11" ht="15" x14ac:dyDescent="0.25">
      <c r="A74" s="14"/>
      <c r="B74" s="14"/>
      <c r="C74" s="14"/>
      <c r="D74" s="14"/>
      <c r="E74" s="14"/>
      <c r="F74" s="14"/>
      <c r="G74" s="14"/>
      <c r="H74" s="14"/>
      <c r="I74" s="5"/>
      <c r="J74" s="5"/>
      <c r="K74" s="11"/>
    </row>
    <row r="75" spans="1:11" ht="15" x14ac:dyDescent="0.25">
      <c r="A75" s="14"/>
      <c r="B75" s="14"/>
      <c r="C75" s="14"/>
      <c r="D75" s="14"/>
      <c r="E75" s="14"/>
      <c r="F75" s="14"/>
      <c r="G75" s="14"/>
      <c r="H75" s="14"/>
      <c r="I75" s="5"/>
      <c r="J75" s="5"/>
      <c r="K75" s="11"/>
    </row>
    <row r="76" spans="1:11" ht="15" x14ac:dyDescent="0.25">
      <c r="A76" s="14"/>
      <c r="B76" s="14"/>
      <c r="C76" s="14"/>
      <c r="D76" s="14"/>
      <c r="E76" s="14"/>
      <c r="F76" s="14"/>
      <c r="G76" s="14"/>
      <c r="H76" s="14"/>
      <c r="I76" s="5"/>
      <c r="J76" s="5"/>
      <c r="K76" s="11"/>
    </row>
    <row r="77" spans="1:11" ht="15" x14ac:dyDescent="0.25">
      <c r="A77" s="14"/>
      <c r="B77" s="14"/>
      <c r="C77" s="14"/>
      <c r="D77" s="14"/>
      <c r="E77" s="14"/>
      <c r="F77" s="14"/>
      <c r="G77" s="14"/>
      <c r="H77" s="14"/>
      <c r="I77" s="5"/>
      <c r="J77" s="5"/>
      <c r="K77" s="11"/>
    </row>
    <row r="78" spans="1:11" ht="15" x14ac:dyDescent="0.25">
      <c r="A78" s="14"/>
      <c r="B78" s="14"/>
      <c r="C78" s="14"/>
      <c r="D78" s="14"/>
      <c r="E78" s="14"/>
      <c r="F78" s="14"/>
      <c r="G78" s="14"/>
      <c r="H78" s="14"/>
      <c r="I78" s="5"/>
      <c r="J78" s="5"/>
      <c r="K78" s="11"/>
    </row>
    <row r="79" spans="1:11" ht="15" x14ac:dyDescent="0.25">
      <c r="A79" s="14"/>
      <c r="B79" s="14"/>
      <c r="C79" s="14"/>
      <c r="D79" s="14"/>
      <c r="E79" s="14"/>
      <c r="F79" s="14"/>
      <c r="G79" s="14"/>
      <c r="H79" s="14"/>
      <c r="I79" s="5"/>
      <c r="J79" s="5"/>
      <c r="K79" s="11"/>
    </row>
    <row r="80" spans="1:11" ht="15" x14ac:dyDescent="0.25">
      <c r="A80" s="14"/>
      <c r="B80" s="14"/>
      <c r="C80" s="14"/>
      <c r="D80" s="14"/>
      <c r="E80" s="14"/>
      <c r="F80" s="14"/>
      <c r="G80" s="14"/>
      <c r="H80" s="14"/>
      <c r="I80" s="5"/>
      <c r="J80" s="5"/>
      <c r="K80" s="11"/>
    </row>
    <row r="81" spans="1:16" ht="15" x14ac:dyDescent="0.25">
      <c r="A81" s="14"/>
      <c r="B81" s="14"/>
      <c r="C81" s="14"/>
      <c r="D81" s="14"/>
      <c r="E81" s="14"/>
      <c r="F81" s="14"/>
      <c r="G81" s="14"/>
      <c r="H81" s="14"/>
      <c r="I81" s="5"/>
      <c r="J81" s="5"/>
      <c r="K81" s="11"/>
    </row>
    <row r="82" spans="1:16" ht="15" x14ac:dyDescent="0.25">
      <c r="A82" s="14"/>
      <c r="B82" s="14"/>
      <c r="C82" s="14"/>
      <c r="D82" s="14"/>
      <c r="E82" s="14"/>
      <c r="F82" s="14"/>
      <c r="G82" s="14"/>
      <c r="H82" s="14"/>
      <c r="I82" s="5"/>
      <c r="J82" s="5"/>
      <c r="K82" s="11"/>
    </row>
    <row r="83" spans="1:16" ht="15" x14ac:dyDescent="0.25">
      <c r="A83" s="14"/>
      <c r="B83" s="14"/>
      <c r="C83" s="14"/>
      <c r="D83" s="14"/>
      <c r="E83" s="14"/>
      <c r="F83" s="14"/>
      <c r="G83" s="14"/>
      <c r="H83" s="14"/>
      <c r="I83" s="5"/>
      <c r="J83" s="5"/>
      <c r="K83" s="11"/>
    </row>
    <row r="84" spans="1:16" ht="15" x14ac:dyDescent="0.25">
      <c r="A84" s="14"/>
      <c r="B84" s="14"/>
      <c r="C84" s="14"/>
      <c r="D84" s="14"/>
      <c r="E84" s="14"/>
      <c r="F84" s="14"/>
      <c r="G84" s="14"/>
      <c r="H84" s="14"/>
      <c r="I84" s="5"/>
      <c r="J84" s="5"/>
      <c r="K84" s="11"/>
    </row>
    <row r="85" spans="1:16" ht="15" x14ac:dyDescent="0.25">
      <c r="A85" s="14"/>
      <c r="B85" s="14"/>
      <c r="C85" s="14"/>
      <c r="D85" s="14"/>
      <c r="E85" s="14"/>
      <c r="F85" s="14"/>
      <c r="G85" s="14"/>
      <c r="H85" s="14"/>
      <c r="I85" s="5"/>
      <c r="J85" s="5"/>
      <c r="K85" s="11"/>
    </row>
    <row r="86" spans="1:16" ht="15" x14ac:dyDescent="0.25">
      <c r="A86" s="1"/>
      <c r="C86" s="8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</row>
    <row r="87" spans="1:16" x14ac:dyDescent="0.2">
      <c r="D87" s="58"/>
      <c r="E87" s="58"/>
      <c r="F87" s="58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 x14ac:dyDescent="0.2">
      <c r="B88" s="8"/>
      <c r="C88" s="7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9"/>
    </row>
    <row r="89" spans="1:16" x14ac:dyDescent="0.2">
      <c r="B89" s="8"/>
      <c r="C89" s="7"/>
      <c r="D89" s="5"/>
      <c r="E89" s="5"/>
      <c r="F89" s="5"/>
      <c r="G89" s="5"/>
      <c r="H89" s="5"/>
      <c r="I89" s="5"/>
      <c r="J89" s="5"/>
      <c r="K89" s="5"/>
      <c r="L89" s="5"/>
      <c r="M89" s="9"/>
      <c r="N89" s="9"/>
      <c r="O89" s="9"/>
      <c r="P89" s="5"/>
    </row>
    <row r="90" spans="1:16" ht="15" x14ac:dyDescent="0.25">
      <c r="B90" s="8"/>
      <c r="C90" s="7"/>
      <c r="D90" s="5"/>
      <c r="E90" s="5"/>
      <c r="F90" s="5"/>
      <c r="G90" s="5"/>
      <c r="H90" s="5"/>
      <c r="I90" s="5"/>
      <c r="J90" s="5"/>
      <c r="K90" s="5"/>
      <c r="L90" s="5"/>
      <c r="M90" s="9"/>
      <c r="N90" s="9"/>
      <c r="O90" s="11"/>
      <c r="P90" s="5"/>
    </row>
    <row r="91" spans="1:16" ht="15" x14ac:dyDescent="0.25">
      <c r="A91" s="14"/>
      <c r="B91" s="14"/>
      <c r="C91" s="14"/>
      <c r="D91" s="14"/>
      <c r="E91" s="14"/>
      <c r="F91" s="14"/>
      <c r="G91" s="14"/>
      <c r="H91" s="14"/>
      <c r="I91" s="5"/>
      <c r="J91" s="5"/>
      <c r="K91" s="11"/>
    </row>
    <row r="92" spans="1:16" ht="15" x14ac:dyDescent="0.25">
      <c r="A92" s="14"/>
      <c r="B92" s="14"/>
      <c r="C92" s="14"/>
      <c r="D92" s="14"/>
      <c r="E92" s="14"/>
      <c r="F92" s="14"/>
      <c r="G92" s="14"/>
      <c r="H92" s="14"/>
      <c r="I92" s="5"/>
      <c r="J92" s="5"/>
      <c r="K92" s="11"/>
    </row>
    <row r="93" spans="1:16" ht="15" x14ac:dyDescent="0.25">
      <c r="A93" s="14"/>
      <c r="B93" s="14"/>
      <c r="C93" s="14"/>
      <c r="D93" s="14"/>
      <c r="E93" s="14"/>
      <c r="F93" s="14"/>
      <c r="G93" s="14"/>
      <c r="H93" s="14"/>
      <c r="I93" s="5"/>
      <c r="J93" s="5"/>
      <c r="K93" s="11"/>
    </row>
    <row r="94" spans="1:16" ht="15" x14ac:dyDescent="0.25">
      <c r="A94" s="52"/>
      <c r="C94" s="8"/>
      <c r="D94" s="8"/>
      <c r="E94" s="8"/>
      <c r="F94" s="8"/>
      <c r="G94" s="8"/>
      <c r="H94" s="8"/>
      <c r="I94" s="11"/>
      <c r="J94" s="11"/>
      <c r="K94" s="11"/>
    </row>
    <row r="95" spans="1:16" ht="15" x14ac:dyDescent="0.25">
      <c r="A95" s="1"/>
      <c r="B95" s="1"/>
      <c r="C95" s="53"/>
      <c r="D95" s="53"/>
      <c r="E95" s="53"/>
      <c r="F95" s="53"/>
      <c r="G95" s="53"/>
      <c r="H95" s="53"/>
      <c r="I95" s="6"/>
      <c r="J95" s="6"/>
      <c r="K95" s="6"/>
    </row>
    <row r="96" spans="1:16" ht="15" x14ac:dyDescent="0.25">
      <c r="A96" s="1"/>
      <c r="B96" s="1"/>
      <c r="C96" s="53"/>
      <c r="D96" s="53"/>
      <c r="E96" s="53"/>
      <c r="F96" s="53"/>
      <c r="G96" s="53"/>
      <c r="H96" s="53"/>
      <c r="I96" s="6"/>
      <c r="J96" s="6"/>
      <c r="K96" s="6"/>
    </row>
    <row r="97" spans="1:11" x14ac:dyDescent="0.2">
      <c r="I97" s="49"/>
      <c r="J97" s="49"/>
      <c r="K97" s="49"/>
    </row>
    <row r="98" spans="1:11" x14ac:dyDescent="0.2">
      <c r="I98" s="49"/>
      <c r="J98" s="49"/>
      <c r="K98" s="49"/>
    </row>
    <row r="99" spans="1:11" ht="15" x14ac:dyDescent="0.25">
      <c r="A99" s="1"/>
      <c r="B99" s="1"/>
      <c r="C99" s="1"/>
      <c r="D99" s="1"/>
      <c r="E99" s="1"/>
      <c r="F99" s="1"/>
      <c r="G99" s="1"/>
      <c r="H99" s="1"/>
      <c r="I99" s="6"/>
      <c r="J99" s="6"/>
      <c r="K99" s="6"/>
    </row>
    <row r="100" spans="1:11" x14ac:dyDescent="0.2">
      <c r="I100" s="49"/>
      <c r="J100" s="49"/>
      <c r="K100" s="49"/>
    </row>
    <row r="101" spans="1:11" x14ac:dyDescent="0.2">
      <c r="I101" s="49"/>
      <c r="J101" s="49"/>
      <c r="K101" s="49"/>
    </row>
    <row r="102" spans="1:11" x14ac:dyDescent="0.2">
      <c r="I102" s="49"/>
      <c r="J102" s="49"/>
      <c r="K102" s="49"/>
    </row>
    <row r="103" spans="1:11" x14ac:dyDescent="0.2">
      <c r="I103" s="49"/>
      <c r="J103" s="49"/>
      <c r="K103" s="49"/>
    </row>
    <row r="104" spans="1:11" x14ac:dyDescent="0.2">
      <c r="I104" s="49"/>
      <c r="J104" s="49"/>
      <c r="K104" s="49"/>
    </row>
    <row r="105" spans="1:11" x14ac:dyDescent="0.2">
      <c r="C105" s="8"/>
      <c r="D105" s="8"/>
      <c r="E105" s="8"/>
      <c r="F105" s="8"/>
      <c r="G105" s="8"/>
      <c r="H105" s="8"/>
      <c r="I105" s="49"/>
      <c r="J105" s="49"/>
      <c r="K105" s="49"/>
    </row>
    <row r="106" spans="1:11" x14ac:dyDescent="0.2">
      <c r="I106" s="5"/>
      <c r="J106" s="5"/>
      <c r="K106" s="5"/>
    </row>
    <row r="107" spans="1:11" x14ac:dyDescent="0.2">
      <c r="A107" s="14"/>
      <c r="B107" s="14"/>
      <c r="C107" s="14"/>
      <c r="D107" s="14"/>
      <c r="E107" s="14"/>
      <c r="F107" s="14"/>
      <c r="G107" s="14"/>
      <c r="H107" s="14"/>
      <c r="I107" s="59"/>
      <c r="J107" s="59"/>
      <c r="K107" s="59"/>
    </row>
    <row r="108" spans="1:11" x14ac:dyDescent="0.2">
      <c r="A108" s="14"/>
      <c r="B108" s="14"/>
      <c r="C108" s="14"/>
      <c r="D108" s="14"/>
      <c r="E108" s="14"/>
      <c r="F108" s="14"/>
      <c r="G108" s="14"/>
      <c r="H108" s="14"/>
      <c r="I108" s="59"/>
      <c r="J108" s="59"/>
      <c r="K108" s="59"/>
    </row>
    <row r="109" spans="1:11" x14ac:dyDescent="0.2">
      <c r="A109" s="14"/>
      <c r="B109" s="14"/>
      <c r="C109" s="14"/>
      <c r="D109" s="14"/>
      <c r="E109" s="14"/>
      <c r="F109" s="14"/>
      <c r="G109" s="14"/>
      <c r="H109" s="14"/>
      <c r="I109" s="59"/>
      <c r="J109" s="59"/>
      <c r="K109" s="59"/>
    </row>
    <row r="110" spans="1:11" x14ac:dyDescent="0.2">
      <c r="A110" s="14"/>
      <c r="B110" s="14"/>
      <c r="C110" s="14"/>
      <c r="D110" s="14"/>
      <c r="E110" s="14"/>
      <c r="F110" s="14"/>
      <c r="G110" s="14"/>
      <c r="H110" s="14"/>
      <c r="I110" s="59"/>
      <c r="J110" s="59"/>
      <c r="K110" s="59"/>
    </row>
    <row r="111" spans="1:11" x14ac:dyDescent="0.2">
      <c r="A111" s="14"/>
      <c r="B111" s="14"/>
      <c r="C111" s="14"/>
      <c r="D111" s="14"/>
      <c r="E111" s="14"/>
      <c r="F111" s="14"/>
      <c r="G111" s="14"/>
      <c r="H111" s="14"/>
      <c r="I111" s="59"/>
      <c r="J111" s="59"/>
      <c r="K111" s="59"/>
    </row>
    <row r="112" spans="1:11" x14ac:dyDescent="0.2">
      <c r="A112" s="14"/>
      <c r="B112" s="14"/>
      <c r="C112" s="14"/>
      <c r="D112" s="14"/>
      <c r="E112" s="14"/>
      <c r="F112" s="14"/>
      <c r="G112" s="14"/>
      <c r="H112" s="14"/>
      <c r="I112" s="59"/>
      <c r="J112" s="59"/>
      <c r="K112" s="59"/>
    </row>
    <row r="113" spans="1:11" x14ac:dyDescent="0.2">
      <c r="A113" s="14"/>
      <c r="B113" s="14"/>
      <c r="C113" s="14"/>
      <c r="D113" s="14"/>
      <c r="E113" s="14"/>
      <c r="F113" s="14"/>
      <c r="G113" s="14"/>
      <c r="H113" s="14"/>
      <c r="I113" s="59"/>
      <c r="J113" s="59"/>
      <c r="K113" s="59"/>
    </row>
    <row r="114" spans="1:11" x14ac:dyDescent="0.2">
      <c r="A114" s="14"/>
      <c r="B114" s="14"/>
      <c r="C114" s="14"/>
      <c r="D114" s="14"/>
      <c r="E114" s="14"/>
      <c r="F114" s="14"/>
      <c r="G114" s="14"/>
      <c r="H114" s="14"/>
      <c r="I114" s="5"/>
      <c r="J114" s="5"/>
      <c r="K114" s="5"/>
    </row>
    <row r="115" spans="1:11" x14ac:dyDescent="0.2">
      <c r="A115" s="14"/>
      <c r="B115" s="14"/>
      <c r="C115" s="14"/>
      <c r="D115" s="14"/>
      <c r="E115" s="14"/>
      <c r="F115" s="14"/>
      <c r="G115" s="14"/>
      <c r="H115" s="14"/>
      <c r="I115" s="5"/>
      <c r="J115" s="5"/>
      <c r="K115" s="5"/>
    </row>
    <row r="116" spans="1:11" x14ac:dyDescent="0.2">
      <c r="I116" s="5"/>
      <c r="J116" s="5"/>
      <c r="K116" s="5"/>
    </row>
    <row r="117" spans="1:11" x14ac:dyDescent="0.2">
      <c r="I117" s="5"/>
      <c r="J117" s="5"/>
    </row>
    <row r="118" spans="1:11" x14ac:dyDescent="0.2">
      <c r="I118" s="5"/>
      <c r="J118" s="5"/>
    </row>
    <row r="119" spans="1:11" x14ac:dyDescent="0.2">
      <c r="I119" s="5"/>
      <c r="J119" s="5"/>
    </row>
    <row r="120" spans="1:11" x14ac:dyDescent="0.2">
      <c r="I120" s="5"/>
      <c r="J120" s="5"/>
    </row>
    <row r="121" spans="1:11" x14ac:dyDescent="0.2">
      <c r="I121" s="5"/>
      <c r="J121" s="5"/>
    </row>
    <row r="122" spans="1:11" x14ac:dyDescent="0.2">
      <c r="I122" s="5"/>
      <c r="J122" s="5"/>
    </row>
    <row r="123" spans="1:11" x14ac:dyDescent="0.2">
      <c r="I123" s="5"/>
      <c r="J123" s="5"/>
    </row>
  </sheetData>
  <mergeCells count="1">
    <mergeCell ref="A5:C5"/>
  </mergeCells>
  <printOptions horizontalCentered="1"/>
  <pageMargins left="0" right="0" top="0.55118110236220474" bottom="0.19685039370078741" header="0.19685039370078741" footer="0.31496062992125984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B6E54-5ADE-422B-9D71-B3023AFD343D}">
  <sheetPr>
    <pageSetUpPr fitToPage="1"/>
  </sheetPr>
  <dimension ref="A1:Q108"/>
  <sheetViews>
    <sheetView zoomScaleNormal="100" workbookViewId="0">
      <pane xSplit="3" ySplit="5" topLeftCell="D18" activePane="bottomRight" state="frozen"/>
      <selection pane="topRight" activeCell="D1" sqref="D1"/>
      <selection pane="bottomLeft" activeCell="A7" sqref="A7"/>
      <selection pane="bottomRight" activeCell="Q11" sqref="Q11"/>
    </sheetView>
  </sheetViews>
  <sheetFormatPr defaultColWidth="13.85546875" defaultRowHeight="14.25" x14ac:dyDescent="0.2"/>
  <cols>
    <col min="1" max="2" width="1.7109375" style="17" customWidth="1"/>
    <col min="3" max="3" width="33.42578125" style="17" customWidth="1"/>
    <col min="4" max="14" width="12.42578125" style="17" customWidth="1"/>
    <col min="15" max="15" width="12.42578125" style="17" hidden="1" customWidth="1"/>
    <col min="16" max="16" width="11.140625" style="17" customWidth="1"/>
    <col min="17" max="17" width="11.85546875" style="17" customWidth="1"/>
    <col min="18" max="16384" width="13.85546875" style="17"/>
  </cols>
  <sheetData>
    <row r="1" spans="1:17" ht="17.25" customHeight="1" x14ac:dyDescent="0.25">
      <c r="A1" s="16" t="s">
        <v>93</v>
      </c>
    </row>
    <row r="2" spans="1:17" ht="15" x14ac:dyDescent="0.25">
      <c r="A2" s="18" t="s">
        <v>163</v>
      </c>
      <c r="L2" s="19"/>
      <c r="M2" s="19"/>
      <c r="N2" s="19"/>
      <c r="O2" s="20"/>
      <c r="P2" s="20"/>
    </row>
    <row r="3" spans="1:17" x14ac:dyDescent="0.2">
      <c r="A3" s="17" t="s">
        <v>6</v>
      </c>
    </row>
    <row r="5" spans="1:17" s="23" customFormat="1" ht="24.75" customHeight="1" thickBot="1" x14ac:dyDescent="0.25">
      <c r="A5" s="95" t="s">
        <v>7</v>
      </c>
      <c r="B5" s="96"/>
      <c r="C5" s="96"/>
      <c r="D5" s="21" t="s">
        <v>25</v>
      </c>
      <c r="E5" s="21" t="s">
        <v>26</v>
      </c>
      <c r="F5" s="21" t="s">
        <v>27</v>
      </c>
      <c r="G5" s="21" t="s">
        <v>82</v>
      </c>
      <c r="H5" s="21" t="s">
        <v>0</v>
      </c>
      <c r="I5" s="21" t="s">
        <v>1</v>
      </c>
      <c r="J5" s="21" t="s">
        <v>2</v>
      </c>
      <c r="K5" s="21" t="s">
        <v>94</v>
      </c>
      <c r="L5" s="21" t="s">
        <v>95</v>
      </c>
      <c r="M5" s="21" t="s">
        <v>29</v>
      </c>
      <c r="N5" s="21" t="s">
        <v>30</v>
      </c>
      <c r="O5" s="21" t="s">
        <v>31</v>
      </c>
      <c r="P5" s="21" t="s">
        <v>31</v>
      </c>
      <c r="Q5" s="22" t="s">
        <v>98</v>
      </c>
    </row>
    <row r="6" spans="1:17" s="26" customFormat="1" ht="19.5" customHeight="1" thickTop="1" x14ac:dyDescent="0.25">
      <c r="A6" s="16" t="s">
        <v>87</v>
      </c>
      <c r="B6" s="17"/>
      <c r="C6" s="24"/>
      <c r="D6" s="25">
        <f t="shared" ref="D6:O6" si="0">+D8+D56</f>
        <v>240130</v>
      </c>
      <c r="E6" s="25">
        <f t="shared" si="0"/>
        <v>456071</v>
      </c>
      <c r="F6" s="25">
        <f t="shared" si="0"/>
        <v>241797</v>
      </c>
      <c r="G6" s="25">
        <f t="shared" si="0"/>
        <v>160957</v>
      </c>
      <c r="H6" s="25">
        <f t="shared" si="0"/>
        <v>188072.94</v>
      </c>
      <c r="I6" s="25">
        <f t="shared" si="0"/>
        <v>223045.679</v>
      </c>
      <c r="J6" s="25">
        <f t="shared" si="0"/>
        <v>182044</v>
      </c>
      <c r="K6" s="25">
        <f t="shared" si="0"/>
        <v>229291.72700000001</v>
      </c>
      <c r="L6" s="25">
        <f t="shared" ref="L6" si="1">+L8+L56</f>
        <v>171229</v>
      </c>
      <c r="M6" s="25">
        <f t="shared" si="0"/>
        <v>233455.657668</v>
      </c>
      <c r="N6" s="25">
        <f t="shared" si="0"/>
        <v>191092</v>
      </c>
      <c r="O6" s="25">
        <f t="shared" si="0"/>
        <v>0</v>
      </c>
      <c r="P6" s="25">
        <f t="shared" ref="P6" si="2">+P8+P56</f>
        <v>79693</v>
      </c>
      <c r="Q6" s="25">
        <f>+Q8+Q56</f>
        <v>2596879.003668</v>
      </c>
    </row>
    <row r="7" spans="1:17" s="26" customFormat="1" x14ac:dyDescent="0.2">
      <c r="A7" s="17"/>
      <c r="B7" s="17"/>
      <c r="C7" s="1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ht="15" x14ac:dyDescent="0.25">
      <c r="A8" s="16" t="s">
        <v>55</v>
      </c>
      <c r="D8" s="28">
        <f t="shared" ref="D8:O8" si="3">+D11+D18+D42+D53</f>
        <v>240130</v>
      </c>
      <c r="E8" s="28">
        <f t="shared" si="3"/>
        <v>456071</v>
      </c>
      <c r="F8" s="28">
        <f t="shared" si="3"/>
        <v>241797</v>
      </c>
      <c r="G8" s="28">
        <f t="shared" si="3"/>
        <v>160957</v>
      </c>
      <c r="H8" s="28">
        <f t="shared" si="3"/>
        <v>188072.94</v>
      </c>
      <c r="I8" s="28">
        <f t="shared" si="3"/>
        <v>223045.679</v>
      </c>
      <c r="J8" s="28">
        <f t="shared" si="3"/>
        <v>182044</v>
      </c>
      <c r="K8" s="28">
        <f t="shared" si="3"/>
        <v>229291.72700000001</v>
      </c>
      <c r="L8" s="28">
        <f t="shared" ref="L8" si="4">+L11+L18+L42+L53</f>
        <v>171229</v>
      </c>
      <c r="M8" s="28">
        <f t="shared" si="3"/>
        <v>233455.657668</v>
      </c>
      <c r="N8" s="28">
        <f t="shared" si="3"/>
        <v>191092</v>
      </c>
      <c r="O8" s="28">
        <f t="shared" si="3"/>
        <v>0</v>
      </c>
      <c r="P8" s="28">
        <f t="shared" ref="P8" si="5">+P11+P18+P42+P53</f>
        <v>79693</v>
      </c>
      <c r="Q8" s="28">
        <f>+Q11+Q18+Q42+Q53</f>
        <v>2596879.003668</v>
      </c>
    </row>
    <row r="9" spans="1:17" ht="15" x14ac:dyDescent="0.25">
      <c r="A9" s="16"/>
      <c r="C9" s="16" t="s">
        <v>126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7" ht="10.5" customHeight="1" x14ac:dyDescent="0.25">
      <c r="A10" s="16"/>
      <c r="C10" s="16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7" ht="15" x14ac:dyDescent="0.25">
      <c r="B11" s="16" t="s">
        <v>125</v>
      </c>
      <c r="D11" s="28">
        <f>SUM(D12:D16)</f>
        <v>78400</v>
      </c>
      <c r="E11" s="28">
        <f t="shared" ref="E11:O11" si="6">SUM(E12:E16)</f>
        <v>102218</v>
      </c>
      <c r="F11" s="28">
        <f>SUM(F12:F16)</f>
        <v>106731</v>
      </c>
      <c r="G11" s="28">
        <f t="shared" si="6"/>
        <v>66447</v>
      </c>
      <c r="H11" s="28">
        <f t="shared" si="6"/>
        <v>88005</v>
      </c>
      <c r="I11" s="28">
        <f t="shared" si="6"/>
        <v>97989</v>
      </c>
      <c r="J11" s="28">
        <f t="shared" si="6"/>
        <v>73636</v>
      </c>
      <c r="K11" s="28">
        <f t="shared" si="6"/>
        <v>118935</v>
      </c>
      <c r="L11" s="28">
        <f t="shared" ref="L11" si="7">SUM(L12:L16)</f>
        <v>110000</v>
      </c>
      <c r="M11" s="28">
        <f t="shared" si="6"/>
        <v>71641</v>
      </c>
      <c r="N11" s="28">
        <f t="shared" si="6"/>
        <v>75970</v>
      </c>
      <c r="O11" s="28">
        <f t="shared" si="6"/>
        <v>0</v>
      </c>
      <c r="P11" s="28">
        <f t="shared" ref="P11" si="8">SUM(P12:P16)</f>
        <v>59685</v>
      </c>
      <c r="Q11" s="28">
        <f>SUM(Q12:Q16)</f>
        <v>1049657</v>
      </c>
    </row>
    <row r="12" spans="1:17" ht="15.75" customHeight="1" x14ac:dyDescent="0.25">
      <c r="B12" s="16"/>
      <c r="C12" s="29" t="s">
        <v>80</v>
      </c>
      <c r="D12" s="30">
        <v>20000</v>
      </c>
      <c r="E12" s="30">
        <v>44568</v>
      </c>
      <c r="F12" s="30">
        <v>55000</v>
      </c>
      <c r="G12" s="30">
        <v>20000</v>
      </c>
      <c r="H12" s="30">
        <v>25000</v>
      </c>
      <c r="I12" s="30">
        <v>50000</v>
      </c>
      <c r="J12" s="30">
        <v>20000</v>
      </c>
      <c r="K12" s="30">
        <v>50000</v>
      </c>
      <c r="L12" s="30">
        <v>50000</v>
      </c>
      <c r="M12" s="30">
        <v>20000</v>
      </c>
      <c r="N12" s="30">
        <v>25000</v>
      </c>
      <c r="O12" s="30">
        <v>0</v>
      </c>
      <c r="P12" s="30">
        <v>50000</v>
      </c>
      <c r="Q12" s="30">
        <f>SUM(D12:P12)</f>
        <v>429568</v>
      </c>
    </row>
    <row r="13" spans="1:17" ht="15.75" customHeight="1" x14ac:dyDescent="0.2">
      <c r="B13" s="24"/>
      <c r="C13" s="29" t="s">
        <v>3</v>
      </c>
      <c r="D13" s="30">
        <v>20000</v>
      </c>
      <c r="E13" s="30">
        <v>18550</v>
      </c>
      <c r="F13" s="30">
        <v>10195</v>
      </c>
      <c r="G13" s="30">
        <v>13707</v>
      </c>
      <c r="H13" s="30">
        <v>19975</v>
      </c>
      <c r="I13" s="30">
        <v>16866</v>
      </c>
      <c r="J13" s="30">
        <v>17954</v>
      </c>
      <c r="K13" s="30">
        <v>23600</v>
      </c>
      <c r="L13" s="30">
        <v>20000</v>
      </c>
      <c r="M13" s="30">
        <v>18425</v>
      </c>
      <c r="N13" s="30">
        <v>18000</v>
      </c>
      <c r="O13" s="30">
        <v>0</v>
      </c>
      <c r="P13" s="30">
        <v>4200</v>
      </c>
      <c r="Q13" s="30">
        <f>SUM(D13:P13)</f>
        <v>201472</v>
      </c>
    </row>
    <row r="14" spans="1:17" ht="15.75" customHeight="1" x14ac:dyDescent="0.2">
      <c r="B14" s="24"/>
      <c r="C14" s="29" t="s">
        <v>4</v>
      </c>
      <c r="D14" s="30">
        <v>20000</v>
      </c>
      <c r="E14" s="30">
        <v>19100</v>
      </c>
      <c r="F14" s="30">
        <v>17131</v>
      </c>
      <c r="G14" s="30">
        <v>13786</v>
      </c>
      <c r="H14" s="30">
        <v>18030</v>
      </c>
      <c r="I14" s="30">
        <v>15871</v>
      </c>
      <c r="J14" s="30">
        <v>17670</v>
      </c>
      <c r="K14" s="30">
        <v>21980</v>
      </c>
      <c r="L14" s="30">
        <v>20000</v>
      </c>
      <c r="M14" s="30">
        <v>16980</v>
      </c>
      <c r="N14" s="30">
        <v>16450</v>
      </c>
      <c r="O14" s="30">
        <v>0</v>
      </c>
      <c r="P14" s="30">
        <v>2500</v>
      </c>
      <c r="Q14" s="30">
        <f>SUM(D14:P14)</f>
        <v>199498</v>
      </c>
    </row>
    <row r="15" spans="1:17" ht="15.75" customHeight="1" x14ac:dyDescent="0.2">
      <c r="B15" s="24"/>
      <c r="C15" s="29" t="s">
        <v>5</v>
      </c>
      <c r="D15" s="30">
        <v>18400</v>
      </c>
      <c r="E15" s="30">
        <v>20000</v>
      </c>
      <c r="F15" s="30">
        <v>24405</v>
      </c>
      <c r="G15" s="30">
        <v>18954</v>
      </c>
      <c r="H15" s="30">
        <v>25000</v>
      </c>
      <c r="I15" s="30">
        <v>15252</v>
      </c>
      <c r="J15" s="30">
        <v>18012</v>
      </c>
      <c r="K15" s="30">
        <v>23355</v>
      </c>
      <c r="L15" s="30">
        <v>20000</v>
      </c>
      <c r="M15" s="30">
        <v>16236</v>
      </c>
      <c r="N15" s="30">
        <v>16520</v>
      </c>
      <c r="O15" s="30">
        <v>0</v>
      </c>
      <c r="P15" s="30">
        <v>2985</v>
      </c>
      <c r="Q15" s="30">
        <f>SUM(D15:P15)</f>
        <v>219119</v>
      </c>
    </row>
    <row r="16" spans="1:17" ht="15.75" hidden="1" customHeight="1" x14ac:dyDescent="0.2">
      <c r="B16" s="24"/>
      <c r="C16" s="29" t="s">
        <v>116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/>
      <c r="Q16" s="30">
        <f>SUM(D16:O16)</f>
        <v>0</v>
      </c>
    </row>
    <row r="17" spans="2:17" ht="15.75" customHeight="1" x14ac:dyDescent="0.2">
      <c r="B17" s="24"/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8" spans="2:17" ht="15" x14ac:dyDescent="0.25">
      <c r="B18" s="16" t="s">
        <v>113</v>
      </c>
      <c r="D18" s="28">
        <f>D19+D24+D26+D30+D21+D36+D38+D32</f>
        <v>161675</v>
      </c>
      <c r="E18" s="28">
        <f t="shared" ref="E18:I18" si="9">E19+E24+E26+E30+E21+E36+E38+E32</f>
        <v>70000</v>
      </c>
      <c r="F18" s="28">
        <f t="shared" si="9"/>
        <v>135000</v>
      </c>
      <c r="G18" s="28">
        <f t="shared" si="9"/>
        <v>94475</v>
      </c>
      <c r="H18" s="28">
        <f t="shared" si="9"/>
        <v>100000</v>
      </c>
      <c r="I18" s="28">
        <f t="shared" si="9"/>
        <v>125000</v>
      </c>
      <c r="J18" s="28">
        <f>J19+J24+J26+J30+J21+J36+J38+J32+J34</f>
        <v>108379</v>
      </c>
      <c r="K18" s="28">
        <f t="shared" ref="K18:Q18" si="10">K19+K24+K26+K30+K21+K36+K38+K32+K34</f>
        <v>110235</v>
      </c>
      <c r="L18" s="28">
        <f t="shared" ref="L18" si="11">L19+L24+L26+L30+L21+L36+L38+L32+L34</f>
        <v>61064</v>
      </c>
      <c r="M18" s="28">
        <f t="shared" si="10"/>
        <v>90000</v>
      </c>
      <c r="N18" s="28">
        <f t="shared" si="10"/>
        <v>100000</v>
      </c>
      <c r="O18" s="28">
        <f t="shared" si="10"/>
        <v>0</v>
      </c>
      <c r="P18" s="28">
        <f t="shared" ref="P18" si="12">P19+P24+P26+P30+P21+P36+P38+P32+P34</f>
        <v>20000</v>
      </c>
      <c r="Q18" s="28">
        <f t="shared" si="10"/>
        <v>1175828</v>
      </c>
    </row>
    <row r="19" spans="2:17" ht="15" x14ac:dyDescent="0.25">
      <c r="B19" s="24"/>
      <c r="C19" s="31" t="s">
        <v>19</v>
      </c>
      <c r="D19" s="25">
        <f t="shared" ref="D19:J19" si="13">SUM(D20:D21)</f>
        <v>0</v>
      </c>
      <c r="E19" s="25">
        <f t="shared" si="13"/>
        <v>0</v>
      </c>
      <c r="F19" s="25">
        <f t="shared" si="13"/>
        <v>0</v>
      </c>
      <c r="G19" s="25">
        <f t="shared" si="13"/>
        <v>0</v>
      </c>
      <c r="H19" s="25">
        <f t="shared" si="13"/>
        <v>0</v>
      </c>
      <c r="I19" s="25">
        <f t="shared" si="13"/>
        <v>0</v>
      </c>
      <c r="J19" s="25">
        <f t="shared" si="13"/>
        <v>0</v>
      </c>
      <c r="K19" s="25">
        <f>SUM(K20)</f>
        <v>0</v>
      </c>
      <c r="L19" s="25">
        <f>SUM(L20)</f>
        <v>21187</v>
      </c>
      <c r="M19" s="25">
        <f t="shared" ref="M19:P19" si="14">SUM(M20)</f>
        <v>0</v>
      </c>
      <c r="N19" s="25">
        <f t="shared" si="14"/>
        <v>0</v>
      </c>
      <c r="O19" s="25">
        <f t="shared" si="14"/>
        <v>0</v>
      </c>
      <c r="P19" s="25">
        <f t="shared" si="14"/>
        <v>0</v>
      </c>
      <c r="Q19" s="25">
        <f>SUM(Q20)</f>
        <v>21187</v>
      </c>
    </row>
    <row r="20" spans="2:17" x14ac:dyDescent="0.2">
      <c r="B20" s="24"/>
      <c r="C20" s="32" t="s">
        <v>68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21187</v>
      </c>
      <c r="M20" s="27">
        <v>0</v>
      </c>
      <c r="N20" s="27">
        <v>0</v>
      </c>
      <c r="O20" s="27">
        <v>0</v>
      </c>
      <c r="P20" s="27">
        <v>0</v>
      </c>
      <c r="Q20" s="27">
        <f>SUM(D20:P20)</f>
        <v>21187</v>
      </c>
    </row>
    <row r="21" spans="2:17" ht="15" x14ac:dyDescent="0.25">
      <c r="B21" s="24"/>
      <c r="C21" s="31" t="s">
        <v>134</v>
      </c>
      <c r="D21" s="25">
        <f>D22+D23</f>
        <v>0</v>
      </c>
      <c r="E21" s="25">
        <f t="shared" ref="E21:Q21" si="15">E22+E23</f>
        <v>0</v>
      </c>
      <c r="F21" s="25">
        <f t="shared" si="15"/>
        <v>0</v>
      </c>
      <c r="G21" s="25">
        <f t="shared" si="15"/>
        <v>0</v>
      </c>
      <c r="H21" s="25">
        <f t="shared" si="15"/>
        <v>0</v>
      </c>
      <c r="I21" s="25">
        <f t="shared" si="15"/>
        <v>0</v>
      </c>
      <c r="J21" s="25">
        <f t="shared" si="15"/>
        <v>0</v>
      </c>
      <c r="K21" s="25">
        <f t="shared" si="15"/>
        <v>0</v>
      </c>
      <c r="L21" s="25">
        <f t="shared" ref="L21" si="16">L22+L23</f>
        <v>0</v>
      </c>
      <c r="M21" s="25">
        <f t="shared" si="15"/>
        <v>0</v>
      </c>
      <c r="N21" s="25">
        <f t="shared" si="15"/>
        <v>0</v>
      </c>
      <c r="O21" s="25">
        <f t="shared" si="15"/>
        <v>0</v>
      </c>
      <c r="P21" s="25">
        <f t="shared" ref="P21" si="17">P22+P23</f>
        <v>0</v>
      </c>
      <c r="Q21" s="25">
        <f t="shared" si="15"/>
        <v>0</v>
      </c>
    </row>
    <row r="22" spans="2:17" x14ac:dyDescent="0.2">
      <c r="B22" s="24"/>
      <c r="C22" s="32" t="s">
        <v>135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f t="shared" ref="Q22:Q23" si="18">SUM(D22:P22)</f>
        <v>0</v>
      </c>
    </row>
    <row r="23" spans="2:17" x14ac:dyDescent="0.2">
      <c r="B23" s="24"/>
      <c r="C23" s="32" t="s">
        <v>71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f t="shared" si="18"/>
        <v>0</v>
      </c>
    </row>
    <row r="24" spans="2:17" ht="15" x14ac:dyDescent="0.25">
      <c r="B24" s="24"/>
      <c r="C24" s="31" t="s">
        <v>9</v>
      </c>
      <c r="D24" s="25">
        <f t="shared" ref="D24:P24" si="19">SUM(D25:D25)</f>
        <v>0</v>
      </c>
      <c r="E24" s="25">
        <f t="shared" si="19"/>
        <v>0</v>
      </c>
      <c r="F24" s="25">
        <f t="shared" si="19"/>
        <v>0</v>
      </c>
      <c r="G24" s="25">
        <f t="shared" si="19"/>
        <v>0</v>
      </c>
      <c r="H24" s="25">
        <f t="shared" si="19"/>
        <v>0</v>
      </c>
      <c r="I24" s="25">
        <f t="shared" si="19"/>
        <v>0</v>
      </c>
      <c r="J24" s="25">
        <f t="shared" si="19"/>
        <v>0</v>
      </c>
      <c r="K24" s="25">
        <f t="shared" si="19"/>
        <v>0</v>
      </c>
      <c r="L24" s="25">
        <f t="shared" si="19"/>
        <v>0</v>
      </c>
      <c r="M24" s="25">
        <f t="shared" si="19"/>
        <v>0</v>
      </c>
      <c r="N24" s="25">
        <f t="shared" si="19"/>
        <v>0</v>
      </c>
      <c r="O24" s="25">
        <f t="shared" si="19"/>
        <v>0</v>
      </c>
      <c r="P24" s="25">
        <f t="shared" si="19"/>
        <v>0</v>
      </c>
      <c r="Q24" s="25">
        <f>SUM(Q25:Q25)</f>
        <v>0</v>
      </c>
    </row>
    <row r="25" spans="2:17" x14ac:dyDescent="0.2">
      <c r="B25" s="24"/>
      <c r="C25" s="29" t="s">
        <v>72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f>SUM(D25:P25)</f>
        <v>0</v>
      </c>
    </row>
    <row r="26" spans="2:17" ht="15" x14ac:dyDescent="0.25">
      <c r="B26" s="24"/>
      <c r="C26" s="31" t="s">
        <v>10</v>
      </c>
      <c r="D26" s="25">
        <f>SUM(D27:D29)</f>
        <v>37675</v>
      </c>
      <c r="E26" s="25">
        <f t="shared" ref="E26:O26" si="20">SUM(E27:E29)</f>
        <v>0</v>
      </c>
      <c r="F26" s="25">
        <f>SUM(F27:F29)</f>
        <v>60000</v>
      </c>
      <c r="G26" s="25">
        <f t="shared" si="20"/>
        <v>50000</v>
      </c>
      <c r="H26" s="25">
        <f t="shared" si="20"/>
        <v>25000</v>
      </c>
      <c r="I26" s="25">
        <f t="shared" si="20"/>
        <v>25000</v>
      </c>
      <c r="J26" s="25">
        <f t="shared" si="20"/>
        <v>54793</v>
      </c>
      <c r="K26" s="25">
        <f t="shared" si="20"/>
        <v>23629</v>
      </c>
      <c r="L26" s="25">
        <f t="shared" ref="L26" si="21">SUM(L27:L29)</f>
        <v>9877</v>
      </c>
      <c r="M26" s="25">
        <f t="shared" si="20"/>
        <v>30000</v>
      </c>
      <c r="N26" s="25">
        <f t="shared" si="20"/>
        <v>50000</v>
      </c>
      <c r="O26" s="25">
        <f t="shared" si="20"/>
        <v>0</v>
      </c>
      <c r="P26" s="25">
        <f t="shared" ref="P26" si="22">SUM(P27:P29)</f>
        <v>0</v>
      </c>
      <c r="Q26" s="25">
        <f>SUM(Q27:Q29)</f>
        <v>365974</v>
      </c>
    </row>
    <row r="27" spans="2:17" x14ac:dyDescent="0.2">
      <c r="B27" s="24"/>
      <c r="C27" s="29" t="s">
        <v>72</v>
      </c>
      <c r="D27" s="27">
        <v>35000</v>
      </c>
      <c r="E27" s="27">
        <v>0</v>
      </c>
      <c r="F27" s="27">
        <v>50000</v>
      </c>
      <c r="G27" s="27">
        <v>50000</v>
      </c>
      <c r="H27" s="27">
        <v>25000</v>
      </c>
      <c r="I27" s="27">
        <v>25000</v>
      </c>
      <c r="J27" s="27">
        <v>54793</v>
      </c>
      <c r="K27" s="27">
        <v>23629</v>
      </c>
      <c r="L27" s="27">
        <v>9877</v>
      </c>
      <c r="M27" s="27">
        <v>30000</v>
      </c>
      <c r="N27" s="27">
        <v>50000</v>
      </c>
      <c r="O27" s="27">
        <v>0</v>
      </c>
      <c r="P27" s="27">
        <v>0</v>
      </c>
      <c r="Q27" s="27">
        <f t="shared" ref="Q27:Q29" si="23">SUM(D27:P27)</f>
        <v>353299</v>
      </c>
    </row>
    <row r="28" spans="2:17" x14ac:dyDescent="0.2">
      <c r="B28" s="24"/>
      <c r="C28" s="29" t="s">
        <v>73</v>
      </c>
      <c r="D28" s="27">
        <v>2675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f t="shared" si="23"/>
        <v>2675</v>
      </c>
    </row>
    <row r="29" spans="2:17" x14ac:dyDescent="0.2">
      <c r="B29" s="24"/>
      <c r="C29" s="29" t="s">
        <v>115</v>
      </c>
      <c r="D29" s="27">
        <v>0</v>
      </c>
      <c r="E29" s="27">
        <v>0</v>
      </c>
      <c r="F29" s="27">
        <v>10000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f t="shared" si="23"/>
        <v>10000</v>
      </c>
    </row>
    <row r="30" spans="2:17" ht="15" x14ac:dyDescent="0.25">
      <c r="B30" s="24"/>
      <c r="C30" s="31" t="s">
        <v>11</v>
      </c>
      <c r="D30" s="25">
        <f t="shared" ref="D30:P34" si="24">SUM(D31:D31)</f>
        <v>35000</v>
      </c>
      <c r="E30" s="25">
        <f t="shared" si="24"/>
        <v>35000</v>
      </c>
      <c r="F30" s="25">
        <f t="shared" si="24"/>
        <v>25000</v>
      </c>
      <c r="G30" s="25">
        <f t="shared" si="24"/>
        <v>25000</v>
      </c>
      <c r="H30" s="25">
        <f t="shared" si="24"/>
        <v>50000</v>
      </c>
      <c r="I30" s="25">
        <f t="shared" si="24"/>
        <v>75000</v>
      </c>
      <c r="J30" s="25">
        <f t="shared" si="24"/>
        <v>23586</v>
      </c>
      <c r="K30" s="25">
        <f t="shared" si="24"/>
        <v>86606</v>
      </c>
      <c r="L30" s="25">
        <f t="shared" si="24"/>
        <v>30000</v>
      </c>
      <c r="M30" s="25">
        <f t="shared" si="24"/>
        <v>60000</v>
      </c>
      <c r="N30" s="25">
        <f t="shared" si="24"/>
        <v>30000</v>
      </c>
      <c r="O30" s="25">
        <f t="shared" si="24"/>
        <v>0</v>
      </c>
      <c r="P30" s="25">
        <f t="shared" si="24"/>
        <v>20000</v>
      </c>
      <c r="Q30" s="25">
        <f>SUM(Q31:Q31)</f>
        <v>495192</v>
      </c>
    </row>
    <row r="31" spans="2:17" x14ac:dyDescent="0.2">
      <c r="B31" s="24"/>
      <c r="C31" s="29" t="s">
        <v>72</v>
      </c>
      <c r="D31" s="27">
        <v>35000</v>
      </c>
      <c r="E31" s="27">
        <v>35000</v>
      </c>
      <c r="F31" s="27">
        <v>25000</v>
      </c>
      <c r="G31" s="27">
        <v>25000</v>
      </c>
      <c r="H31" s="27">
        <v>50000</v>
      </c>
      <c r="I31" s="27">
        <v>75000</v>
      </c>
      <c r="J31" s="27">
        <v>23586</v>
      </c>
      <c r="K31" s="27">
        <v>86606</v>
      </c>
      <c r="L31" s="27">
        <v>30000</v>
      </c>
      <c r="M31" s="27">
        <v>60000</v>
      </c>
      <c r="N31" s="27">
        <v>30000</v>
      </c>
      <c r="O31" s="27">
        <v>0</v>
      </c>
      <c r="P31" s="27">
        <v>20000</v>
      </c>
      <c r="Q31" s="27">
        <f>SUM(D31:P31)</f>
        <v>495192</v>
      </c>
    </row>
    <row r="32" spans="2:17" ht="15" x14ac:dyDescent="0.25">
      <c r="B32" s="24"/>
      <c r="C32" s="31" t="s">
        <v>167</v>
      </c>
      <c r="D32" s="25">
        <f t="shared" si="24"/>
        <v>0</v>
      </c>
      <c r="E32" s="25">
        <f t="shared" si="24"/>
        <v>0</v>
      </c>
      <c r="F32" s="25">
        <f t="shared" si="24"/>
        <v>0</v>
      </c>
      <c r="G32" s="25">
        <f t="shared" si="24"/>
        <v>19475</v>
      </c>
      <c r="H32" s="25">
        <f t="shared" si="24"/>
        <v>25000</v>
      </c>
      <c r="I32" s="25">
        <f t="shared" si="24"/>
        <v>0</v>
      </c>
      <c r="J32" s="25">
        <f t="shared" si="24"/>
        <v>0</v>
      </c>
      <c r="K32" s="25">
        <f t="shared" si="24"/>
        <v>0</v>
      </c>
      <c r="L32" s="25">
        <f t="shared" si="24"/>
        <v>0</v>
      </c>
      <c r="M32" s="25">
        <f t="shared" si="24"/>
        <v>0</v>
      </c>
      <c r="N32" s="25">
        <f t="shared" si="24"/>
        <v>0</v>
      </c>
      <c r="O32" s="25">
        <f t="shared" si="24"/>
        <v>0</v>
      </c>
      <c r="P32" s="25">
        <f t="shared" si="24"/>
        <v>0</v>
      </c>
      <c r="Q32" s="25">
        <f>SUM(Q33:Q33)</f>
        <v>44475</v>
      </c>
    </row>
    <row r="33" spans="1:17" x14ac:dyDescent="0.2">
      <c r="B33" s="24"/>
      <c r="C33" s="29" t="s">
        <v>72</v>
      </c>
      <c r="D33" s="27">
        <v>0</v>
      </c>
      <c r="E33" s="27">
        <v>0</v>
      </c>
      <c r="F33" s="27">
        <v>0</v>
      </c>
      <c r="G33" s="27">
        <v>19475</v>
      </c>
      <c r="H33" s="27">
        <v>25000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f>SUM(D33:P33)</f>
        <v>44475</v>
      </c>
    </row>
    <row r="34" spans="1:17" ht="15" x14ac:dyDescent="0.25">
      <c r="B34" s="24"/>
      <c r="C34" s="31" t="s">
        <v>77</v>
      </c>
      <c r="D34" s="25">
        <f t="shared" si="24"/>
        <v>0</v>
      </c>
      <c r="E34" s="25">
        <f t="shared" si="24"/>
        <v>0</v>
      </c>
      <c r="F34" s="25">
        <f t="shared" si="24"/>
        <v>0</v>
      </c>
      <c r="G34" s="25">
        <f t="shared" si="24"/>
        <v>0</v>
      </c>
      <c r="H34" s="25">
        <f t="shared" si="24"/>
        <v>0</v>
      </c>
      <c r="I34" s="25">
        <f t="shared" si="24"/>
        <v>0</v>
      </c>
      <c r="J34" s="25">
        <f t="shared" si="24"/>
        <v>30000</v>
      </c>
      <c r="K34" s="25">
        <f t="shared" si="24"/>
        <v>0</v>
      </c>
      <c r="L34" s="25">
        <f t="shared" si="24"/>
        <v>0</v>
      </c>
      <c r="M34" s="25">
        <f t="shared" si="24"/>
        <v>0</v>
      </c>
      <c r="N34" s="25">
        <f t="shared" si="24"/>
        <v>0</v>
      </c>
      <c r="O34" s="25">
        <f t="shared" si="24"/>
        <v>0</v>
      </c>
      <c r="P34" s="25">
        <f t="shared" si="24"/>
        <v>0</v>
      </c>
      <c r="Q34" s="25">
        <f>SUM(Q35:Q35)</f>
        <v>30000</v>
      </c>
    </row>
    <row r="35" spans="1:17" x14ac:dyDescent="0.2">
      <c r="B35" s="24"/>
      <c r="C35" s="29" t="s">
        <v>72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30000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f>SUM(D35:P35)</f>
        <v>30000</v>
      </c>
    </row>
    <row r="36" spans="1:17" ht="15" x14ac:dyDescent="0.25">
      <c r="B36" s="24"/>
      <c r="C36" s="31" t="s">
        <v>12</v>
      </c>
      <c r="D36" s="25">
        <f>SUM(D37)</f>
        <v>49000</v>
      </c>
      <c r="E36" s="25">
        <f t="shared" ref="E36:Q36" si="25">SUM(E37)</f>
        <v>0</v>
      </c>
      <c r="F36" s="25">
        <f t="shared" si="25"/>
        <v>25000</v>
      </c>
      <c r="G36" s="25">
        <f t="shared" si="25"/>
        <v>0</v>
      </c>
      <c r="H36" s="25">
        <f t="shared" si="25"/>
        <v>0</v>
      </c>
      <c r="I36" s="25">
        <f t="shared" si="25"/>
        <v>25000</v>
      </c>
      <c r="J36" s="25">
        <f t="shared" si="25"/>
        <v>0</v>
      </c>
      <c r="K36" s="25">
        <f t="shared" si="25"/>
        <v>0</v>
      </c>
      <c r="L36" s="25">
        <f t="shared" si="25"/>
        <v>0</v>
      </c>
      <c r="M36" s="25">
        <f t="shared" si="25"/>
        <v>0</v>
      </c>
      <c r="N36" s="25">
        <f t="shared" si="25"/>
        <v>20000</v>
      </c>
      <c r="O36" s="25">
        <f t="shared" si="25"/>
        <v>0</v>
      </c>
      <c r="P36" s="25">
        <f t="shared" si="25"/>
        <v>0</v>
      </c>
      <c r="Q36" s="25">
        <f t="shared" si="25"/>
        <v>119000</v>
      </c>
    </row>
    <row r="37" spans="1:17" x14ac:dyDescent="0.2">
      <c r="B37" s="24"/>
      <c r="C37" s="29" t="s">
        <v>72</v>
      </c>
      <c r="D37" s="27">
        <v>49000</v>
      </c>
      <c r="E37" s="27">
        <v>0</v>
      </c>
      <c r="F37" s="27">
        <v>25000</v>
      </c>
      <c r="G37" s="27">
        <v>0</v>
      </c>
      <c r="H37" s="27">
        <v>0</v>
      </c>
      <c r="I37" s="27">
        <v>25000</v>
      </c>
      <c r="J37" s="27">
        <v>0</v>
      </c>
      <c r="K37" s="27">
        <v>0</v>
      </c>
      <c r="L37" s="27">
        <v>0</v>
      </c>
      <c r="M37" s="27">
        <v>0</v>
      </c>
      <c r="N37" s="27">
        <v>20000</v>
      </c>
      <c r="O37" s="27">
        <v>0</v>
      </c>
      <c r="P37" s="27">
        <v>0</v>
      </c>
      <c r="Q37" s="27">
        <f>SUM(D37:P37)</f>
        <v>119000</v>
      </c>
    </row>
    <row r="38" spans="1:17" ht="15" x14ac:dyDescent="0.25">
      <c r="B38" s="24"/>
      <c r="C38" s="31" t="s">
        <v>13</v>
      </c>
      <c r="D38" s="25">
        <f>SUM(D39:D40)</f>
        <v>40000</v>
      </c>
      <c r="E38" s="25">
        <f t="shared" ref="E38:O38" si="26">SUM(E39:E40)</f>
        <v>35000</v>
      </c>
      <c r="F38" s="25">
        <f t="shared" si="26"/>
        <v>25000</v>
      </c>
      <c r="G38" s="25">
        <f t="shared" si="26"/>
        <v>0</v>
      </c>
      <c r="H38" s="25">
        <f t="shared" si="26"/>
        <v>0</v>
      </c>
      <c r="I38" s="25">
        <f t="shared" si="26"/>
        <v>0</v>
      </c>
      <c r="J38" s="25">
        <f t="shared" si="26"/>
        <v>0</v>
      </c>
      <c r="K38" s="25">
        <f t="shared" si="26"/>
        <v>0</v>
      </c>
      <c r="L38" s="25">
        <f t="shared" ref="L38" si="27">SUM(L39:L40)</f>
        <v>0</v>
      </c>
      <c r="M38" s="25">
        <f t="shared" si="26"/>
        <v>0</v>
      </c>
      <c r="N38" s="25">
        <f t="shared" si="26"/>
        <v>0</v>
      </c>
      <c r="O38" s="25">
        <f t="shared" si="26"/>
        <v>0</v>
      </c>
      <c r="P38" s="25">
        <f t="shared" ref="P38" si="28">SUM(P39:P40)</f>
        <v>0</v>
      </c>
      <c r="Q38" s="25">
        <f>SUM(Q39:Q40)</f>
        <v>100000</v>
      </c>
    </row>
    <row r="39" spans="1:17" x14ac:dyDescent="0.2">
      <c r="B39" s="24"/>
      <c r="C39" s="29" t="s">
        <v>72</v>
      </c>
      <c r="D39" s="27">
        <v>35000</v>
      </c>
      <c r="E39" s="27">
        <v>35000</v>
      </c>
      <c r="F39" s="27">
        <v>25000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f t="shared" ref="Q39:Q40" si="29">SUM(D39:P39)</f>
        <v>95000</v>
      </c>
    </row>
    <row r="40" spans="1:17" x14ac:dyDescent="0.2">
      <c r="B40" s="24"/>
      <c r="C40" s="29" t="s">
        <v>73</v>
      </c>
      <c r="D40" s="27">
        <v>5000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f t="shared" si="29"/>
        <v>5000</v>
      </c>
    </row>
    <row r="41" spans="1:17" x14ac:dyDescent="0.2">
      <c r="B41" s="24"/>
      <c r="C41" s="29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1:17" ht="14.25" customHeight="1" x14ac:dyDescent="0.25">
      <c r="A42" s="16"/>
      <c r="B42" s="16" t="s">
        <v>54</v>
      </c>
      <c r="D42" s="28">
        <f>+D43+D47+D50</f>
        <v>0</v>
      </c>
      <c r="E42" s="28">
        <f t="shared" ref="E42:Q42" si="30">+E43+E47+E50</f>
        <v>283764</v>
      </c>
      <c r="F42" s="28">
        <f t="shared" si="30"/>
        <v>0</v>
      </c>
      <c r="G42" s="28">
        <f t="shared" si="30"/>
        <v>0</v>
      </c>
      <c r="H42" s="28">
        <f t="shared" si="30"/>
        <v>0</v>
      </c>
      <c r="I42" s="28">
        <f t="shared" si="30"/>
        <v>0</v>
      </c>
      <c r="J42" s="28">
        <f t="shared" si="30"/>
        <v>0</v>
      </c>
      <c r="K42" s="28">
        <f t="shared" si="30"/>
        <v>0</v>
      </c>
      <c r="L42" s="28">
        <f t="shared" si="30"/>
        <v>0</v>
      </c>
      <c r="M42" s="28">
        <f t="shared" si="30"/>
        <v>71683.657668</v>
      </c>
      <c r="N42" s="28">
        <f t="shared" si="30"/>
        <v>15000</v>
      </c>
      <c r="O42" s="28">
        <f t="shared" si="30"/>
        <v>0</v>
      </c>
      <c r="P42" s="28">
        <f t="shared" ref="P42" si="31">+P43+P47+P50</f>
        <v>0</v>
      </c>
      <c r="Q42" s="28">
        <f t="shared" si="30"/>
        <v>370447.65766799997</v>
      </c>
    </row>
    <row r="43" spans="1:17" ht="15" x14ac:dyDescent="0.25">
      <c r="B43" s="16"/>
      <c r="C43" s="16" t="s">
        <v>62</v>
      </c>
      <c r="D43" s="25">
        <f>D44+D45</f>
        <v>0</v>
      </c>
      <c r="E43" s="25">
        <f t="shared" ref="E43:O43" si="32">E44+E45</f>
        <v>283764</v>
      </c>
      <c r="F43" s="25">
        <f t="shared" si="32"/>
        <v>0</v>
      </c>
      <c r="G43" s="25">
        <f t="shared" si="32"/>
        <v>0</v>
      </c>
      <c r="H43" s="25">
        <f t="shared" si="32"/>
        <v>0</v>
      </c>
      <c r="I43" s="25">
        <f t="shared" si="32"/>
        <v>0</v>
      </c>
      <c r="J43" s="25">
        <f t="shared" si="32"/>
        <v>0</v>
      </c>
      <c r="K43" s="25">
        <f t="shared" si="32"/>
        <v>0</v>
      </c>
      <c r="L43" s="25">
        <f t="shared" ref="L43" si="33">L44+L45</f>
        <v>0</v>
      </c>
      <c r="M43" s="25">
        <f t="shared" si="32"/>
        <v>71683.657668</v>
      </c>
      <c r="N43" s="25">
        <f t="shared" si="32"/>
        <v>0</v>
      </c>
      <c r="O43" s="25">
        <f t="shared" si="32"/>
        <v>0</v>
      </c>
      <c r="P43" s="25">
        <f t="shared" ref="P43" si="34">P44+P45</f>
        <v>0</v>
      </c>
      <c r="Q43" s="25">
        <f>Q44+Q45</f>
        <v>355447.65766799997</v>
      </c>
    </row>
    <row r="44" spans="1:17" x14ac:dyDescent="0.2">
      <c r="B44" s="24"/>
      <c r="C44" s="32" t="s">
        <v>9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f t="shared" ref="Q44:Q45" si="35">SUM(D44:P44)</f>
        <v>0</v>
      </c>
    </row>
    <row r="45" spans="1:17" x14ac:dyDescent="0.2">
      <c r="B45" s="24"/>
      <c r="C45" s="32" t="s">
        <v>130</v>
      </c>
      <c r="D45" s="27">
        <v>0</v>
      </c>
      <c r="E45" s="27">
        <v>283764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71683.657668</v>
      </c>
      <c r="N45" s="27">
        <v>0</v>
      </c>
      <c r="O45" s="27">
        <v>0</v>
      </c>
      <c r="P45" s="27">
        <v>0</v>
      </c>
      <c r="Q45" s="27">
        <f t="shared" si="35"/>
        <v>355447.65766799997</v>
      </c>
    </row>
    <row r="46" spans="1:17" hidden="1" x14ac:dyDescent="0.2">
      <c r="B46" s="24"/>
      <c r="C46" s="29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17" ht="15" hidden="1" x14ac:dyDescent="0.25">
      <c r="B47" s="24"/>
      <c r="C47" s="31" t="s">
        <v>133</v>
      </c>
      <c r="D47" s="28">
        <f>D48</f>
        <v>0</v>
      </c>
      <c r="E47" s="28">
        <f t="shared" ref="E47:Q47" si="36">E48</f>
        <v>0</v>
      </c>
      <c r="F47" s="28">
        <f t="shared" si="36"/>
        <v>0</v>
      </c>
      <c r="G47" s="28">
        <f t="shared" si="36"/>
        <v>0</v>
      </c>
      <c r="H47" s="28">
        <f t="shared" si="36"/>
        <v>0</v>
      </c>
      <c r="I47" s="28">
        <f t="shared" si="36"/>
        <v>0</v>
      </c>
      <c r="J47" s="28">
        <f t="shared" si="36"/>
        <v>0</v>
      </c>
      <c r="K47" s="28">
        <f t="shared" si="36"/>
        <v>0</v>
      </c>
      <c r="L47" s="28">
        <f t="shared" si="36"/>
        <v>0</v>
      </c>
      <c r="M47" s="28">
        <f t="shared" si="36"/>
        <v>0</v>
      </c>
      <c r="N47" s="28">
        <f t="shared" si="36"/>
        <v>0</v>
      </c>
      <c r="O47" s="28">
        <f t="shared" si="36"/>
        <v>0</v>
      </c>
      <c r="P47" s="28"/>
      <c r="Q47" s="28">
        <f t="shared" si="36"/>
        <v>0</v>
      </c>
    </row>
    <row r="48" spans="1:17" hidden="1" x14ac:dyDescent="0.2">
      <c r="B48" s="24"/>
      <c r="C48" s="32" t="s">
        <v>128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/>
      <c r="Q48" s="27">
        <f>SUM(D48:O48)</f>
        <v>0</v>
      </c>
    </row>
    <row r="49" spans="1:17" x14ac:dyDescent="0.2">
      <c r="B49" s="24"/>
      <c r="C49" s="29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1:17" ht="15" x14ac:dyDescent="0.25">
      <c r="B50" s="24"/>
      <c r="C50" s="16" t="s">
        <v>168</v>
      </c>
      <c r="D50" s="25">
        <f>+D51</f>
        <v>0</v>
      </c>
      <c r="E50" s="25">
        <f t="shared" ref="E50:Q50" si="37">+E51</f>
        <v>0</v>
      </c>
      <c r="F50" s="25">
        <f t="shared" si="37"/>
        <v>0</v>
      </c>
      <c r="G50" s="25">
        <f t="shared" si="37"/>
        <v>0</v>
      </c>
      <c r="H50" s="25">
        <f t="shared" si="37"/>
        <v>0</v>
      </c>
      <c r="I50" s="25">
        <f t="shared" si="37"/>
        <v>0</v>
      </c>
      <c r="J50" s="25">
        <f t="shared" si="37"/>
        <v>0</v>
      </c>
      <c r="K50" s="25">
        <f t="shared" si="37"/>
        <v>0</v>
      </c>
      <c r="L50" s="25">
        <f t="shared" si="37"/>
        <v>0</v>
      </c>
      <c r="M50" s="25">
        <f t="shared" si="37"/>
        <v>0</v>
      </c>
      <c r="N50" s="25">
        <f t="shared" si="37"/>
        <v>15000</v>
      </c>
      <c r="O50" s="27"/>
      <c r="P50" s="25">
        <f t="shared" si="37"/>
        <v>0</v>
      </c>
      <c r="Q50" s="25">
        <f t="shared" si="37"/>
        <v>15000</v>
      </c>
    </row>
    <row r="51" spans="1:17" x14ac:dyDescent="0.2">
      <c r="B51" s="24"/>
      <c r="C51" s="32" t="s">
        <v>169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15000</v>
      </c>
      <c r="O51" s="27"/>
      <c r="P51" s="27">
        <v>0</v>
      </c>
      <c r="Q51" s="27">
        <f>SUM(D51:P51)</f>
        <v>15000</v>
      </c>
    </row>
    <row r="52" spans="1:17" x14ac:dyDescent="0.2">
      <c r="B52" s="24"/>
      <c r="C52" s="29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1:17" ht="13.5" customHeight="1" x14ac:dyDescent="0.25">
      <c r="A53" s="24"/>
      <c r="B53" s="31" t="s">
        <v>83</v>
      </c>
      <c r="D53" s="25">
        <f>D54</f>
        <v>55</v>
      </c>
      <c r="E53" s="25">
        <f t="shared" ref="E53:P53" si="38">E54</f>
        <v>89</v>
      </c>
      <c r="F53" s="25">
        <f>F54</f>
        <v>66</v>
      </c>
      <c r="G53" s="25">
        <f t="shared" si="38"/>
        <v>35</v>
      </c>
      <c r="H53" s="25">
        <f t="shared" si="38"/>
        <v>67.94</v>
      </c>
      <c r="I53" s="25">
        <f t="shared" si="38"/>
        <v>56.679000000000002</v>
      </c>
      <c r="J53" s="25">
        <f t="shared" si="38"/>
        <v>29</v>
      </c>
      <c r="K53" s="25">
        <f t="shared" si="38"/>
        <v>121.727</v>
      </c>
      <c r="L53" s="25">
        <f t="shared" si="38"/>
        <v>165</v>
      </c>
      <c r="M53" s="25">
        <f t="shared" si="38"/>
        <v>131</v>
      </c>
      <c r="N53" s="25">
        <f t="shared" si="38"/>
        <v>122</v>
      </c>
      <c r="O53" s="25">
        <f t="shared" si="38"/>
        <v>0</v>
      </c>
      <c r="P53" s="25">
        <f t="shared" si="38"/>
        <v>8</v>
      </c>
      <c r="Q53" s="25">
        <f>Q54</f>
        <v>946.346</v>
      </c>
    </row>
    <row r="54" spans="1:17" x14ac:dyDescent="0.2">
      <c r="A54" s="24"/>
      <c r="B54" s="24"/>
      <c r="C54" s="29" t="s">
        <v>124</v>
      </c>
      <c r="D54" s="27">
        <v>55</v>
      </c>
      <c r="E54" s="27">
        <v>89</v>
      </c>
      <c r="F54" s="27">
        <v>66</v>
      </c>
      <c r="G54" s="27">
        <v>35</v>
      </c>
      <c r="H54" s="27">
        <v>67.94</v>
      </c>
      <c r="I54" s="27">
        <v>56.679000000000002</v>
      </c>
      <c r="J54" s="27">
        <v>29</v>
      </c>
      <c r="K54" s="27">
        <v>121.727</v>
      </c>
      <c r="L54" s="27">
        <v>165</v>
      </c>
      <c r="M54" s="27">
        <v>131</v>
      </c>
      <c r="N54" s="27">
        <v>122</v>
      </c>
      <c r="O54" s="27">
        <v>0</v>
      </c>
      <c r="P54" s="27">
        <v>8</v>
      </c>
      <c r="Q54" s="27">
        <f>SUM(D54:P54)</f>
        <v>946.346</v>
      </c>
    </row>
    <row r="55" spans="1:17" x14ac:dyDescent="0.2">
      <c r="A55" s="24"/>
      <c r="B55" s="24"/>
      <c r="C55" s="32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1:17" s="16" customFormat="1" ht="14.25" customHeight="1" x14ac:dyDescent="0.25">
      <c r="A56" s="31" t="s">
        <v>86</v>
      </c>
      <c r="B56" s="31"/>
      <c r="D56" s="25">
        <f t="shared" ref="D56:P56" si="39">SUM(D58:D58)</f>
        <v>0</v>
      </c>
      <c r="E56" s="25">
        <f t="shared" si="39"/>
        <v>0</v>
      </c>
      <c r="F56" s="25">
        <f t="shared" si="39"/>
        <v>0</v>
      </c>
      <c r="G56" s="25">
        <f t="shared" si="39"/>
        <v>0</v>
      </c>
      <c r="H56" s="25">
        <f t="shared" si="39"/>
        <v>0</v>
      </c>
      <c r="I56" s="25">
        <f t="shared" si="39"/>
        <v>0</v>
      </c>
      <c r="J56" s="25">
        <f t="shared" si="39"/>
        <v>0</v>
      </c>
      <c r="K56" s="25">
        <f t="shared" si="39"/>
        <v>0</v>
      </c>
      <c r="L56" s="25">
        <f t="shared" ref="L56" si="40">SUM(L58:L58)</f>
        <v>0</v>
      </c>
      <c r="M56" s="25">
        <f t="shared" si="39"/>
        <v>0</v>
      </c>
      <c r="N56" s="25">
        <f t="shared" si="39"/>
        <v>0</v>
      </c>
      <c r="O56" s="25">
        <f t="shared" si="39"/>
        <v>0</v>
      </c>
      <c r="P56" s="25">
        <f t="shared" si="39"/>
        <v>0</v>
      </c>
      <c r="Q56" s="25">
        <f>SUM(Q58:Q58)</f>
        <v>0</v>
      </c>
    </row>
    <row r="57" spans="1:17" x14ac:dyDescent="0.2">
      <c r="A57" s="24"/>
      <c r="B57" s="29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</row>
    <row r="58" spans="1:17" ht="17.25" customHeight="1" x14ac:dyDescent="0.25">
      <c r="A58" s="24"/>
      <c r="B58" s="31"/>
      <c r="C58" s="29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1:17" ht="15" x14ac:dyDescent="0.25">
      <c r="A59" s="24"/>
      <c r="B59" s="31"/>
      <c r="C59" s="29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spans="1:17" ht="15" x14ac:dyDescent="0.25">
      <c r="A60" s="24"/>
      <c r="B60" s="31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</row>
    <row r="61" spans="1:17" s="42" customFormat="1" ht="13.5" customHeight="1" x14ac:dyDescent="0.2">
      <c r="A61" s="38"/>
      <c r="B61" s="39"/>
      <c r="C61" s="40" t="s">
        <v>18</v>
      </c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</row>
    <row r="62" spans="1:17" s="42" customFormat="1" ht="7.5" customHeight="1" x14ac:dyDescent="0.2">
      <c r="A62" s="38"/>
      <c r="B62" s="39"/>
      <c r="C62" s="39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</row>
    <row r="63" spans="1:17" s="42" customFormat="1" ht="12" customHeight="1" x14ac:dyDescent="0.2">
      <c r="A63" s="38"/>
      <c r="B63" s="39"/>
      <c r="C63" s="40" t="s">
        <v>32</v>
      </c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</row>
    <row r="64" spans="1:17" ht="12" customHeight="1" x14ac:dyDescent="0.2">
      <c r="A64" s="24"/>
      <c r="B64" s="29"/>
      <c r="C64" s="3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</row>
    <row r="65" spans="1:16" ht="14.25" customHeight="1" x14ac:dyDescent="0.2">
      <c r="A65" s="24"/>
      <c r="B65" s="29"/>
      <c r="C65" s="97"/>
      <c r="D65" s="97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</row>
    <row r="66" spans="1:16" ht="11.25" customHeight="1" x14ac:dyDescent="0.2">
      <c r="A66" s="24"/>
      <c r="B66" s="29"/>
      <c r="C66" s="29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1:16" ht="12.75" customHeight="1" x14ac:dyDescent="0.2">
      <c r="A67" s="24"/>
      <c r="B67" s="29"/>
      <c r="C67" s="29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1:16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</row>
    <row r="69" spans="1:16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</row>
    <row r="70" spans="1:16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</row>
    <row r="71" spans="1:16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</row>
    <row r="72" spans="1:16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spans="1:16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</row>
    <row r="74" spans="1:16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</row>
    <row r="75" spans="1:16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</row>
    <row r="76" spans="1:16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</row>
    <row r="77" spans="1:16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</row>
    <row r="78" spans="1:16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</row>
    <row r="79" spans="1:16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</row>
    <row r="80" spans="1:16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</row>
    <row r="81" spans="1:16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1:16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</row>
    <row r="83" spans="1:16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</row>
    <row r="84" spans="1:16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</row>
    <row r="85" spans="1:16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</row>
    <row r="86" spans="1:16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</row>
    <row r="87" spans="1:16" x14ac:dyDescent="0.2">
      <c r="A87" s="36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</row>
    <row r="88" spans="1:16" ht="15" x14ac:dyDescent="0.25">
      <c r="A88" s="16"/>
      <c r="B88" s="1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</row>
    <row r="89" spans="1:16" ht="15" x14ac:dyDescent="0.25">
      <c r="A89" s="16"/>
      <c r="B89" s="16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</row>
    <row r="92" spans="1:16" ht="15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</row>
    <row r="98" spans="1:16" x14ac:dyDescent="0.2"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</row>
    <row r="100" spans="1:16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</row>
    <row r="101" spans="1:16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</row>
    <row r="102" spans="1:16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</row>
    <row r="103" spans="1:16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</row>
    <row r="104" spans="1:16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</row>
    <row r="105" spans="1:16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</row>
    <row r="106" spans="1:16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</row>
    <row r="107" spans="1:16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</row>
    <row r="108" spans="1:16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</row>
  </sheetData>
  <mergeCells count="2">
    <mergeCell ref="A5:C5"/>
    <mergeCell ref="C65:D65"/>
  </mergeCells>
  <phoneticPr fontId="10" type="noConversion"/>
  <printOptions horizontalCentered="1"/>
  <pageMargins left="0" right="0" top="1.0374015750000001" bottom="0" header="0.39370078740157499" footer="0"/>
  <pageSetup paperSize="9" scale="52" orientation="portrait" r:id="rId1"/>
  <headerFooter alignWithMargins="0">
    <oddHeader>&amp;CBUREAU OF THE TREASURY
Statistical Data Analysis Division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CE1B3-09B4-4E61-82F8-62FC9564AC4F}">
  <sheetPr>
    <pageSetUpPr fitToPage="1"/>
  </sheetPr>
  <dimension ref="A1:P100"/>
  <sheetViews>
    <sheetView zoomScaleNormal="100" workbookViewId="0">
      <pane xSplit="3" ySplit="5" topLeftCell="J21" activePane="bottomRight" state="frozen"/>
      <selection pane="topRight" activeCell="D1" sqref="D1"/>
      <selection pane="bottomLeft" activeCell="A7" sqref="A7"/>
      <selection pane="bottomRight" activeCell="P38" sqref="P38"/>
    </sheetView>
  </sheetViews>
  <sheetFormatPr defaultColWidth="13.85546875" defaultRowHeight="14.25" x14ac:dyDescent="0.2"/>
  <cols>
    <col min="1" max="2" width="1.7109375" style="17" customWidth="1"/>
    <col min="3" max="3" width="33.42578125" style="17" customWidth="1"/>
    <col min="4" max="16" width="12.42578125" style="17" customWidth="1"/>
    <col min="17" max="16384" width="13.85546875" style="17"/>
  </cols>
  <sheetData>
    <row r="1" spans="1:16" ht="17.25" customHeight="1" x14ac:dyDescent="0.25">
      <c r="A1" s="16" t="s">
        <v>93</v>
      </c>
    </row>
    <row r="2" spans="1:16" ht="15" x14ac:dyDescent="0.25">
      <c r="A2" s="18" t="s">
        <v>132</v>
      </c>
      <c r="L2" s="19"/>
      <c r="M2" s="19"/>
      <c r="N2" s="19"/>
      <c r="O2" s="20"/>
    </row>
    <row r="3" spans="1:16" x14ac:dyDescent="0.2">
      <c r="A3" s="17" t="s">
        <v>6</v>
      </c>
    </row>
    <row r="5" spans="1:16" s="23" customFormat="1" ht="24.75" customHeight="1" thickBot="1" x14ac:dyDescent="0.25">
      <c r="A5" s="95" t="s">
        <v>7</v>
      </c>
      <c r="B5" s="96"/>
      <c r="C5" s="96"/>
      <c r="D5" s="21" t="s">
        <v>25</v>
      </c>
      <c r="E5" s="21" t="s">
        <v>26</v>
      </c>
      <c r="F5" s="21" t="s">
        <v>27</v>
      </c>
      <c r="G5" s="21" t="s">
        <v>82</v>
      </c>
      <c r="H5" s="21" t="s">
        <v>0</v>
      </c>
      <c r="I5" s="21" t="s">
        <v>1</v>
      </c>
      <c r="J5" s="21" t="s">
        <v>2</v>
      </c>
      <c r="K5" s="21" t="s">
        <v>94</v>
      </c>
      <c r="L5" s="21" t="s">
        <v>95</v>
      </c>
      <c r="M5" s="21" t="s">
        <v>29</v>
      </c>
      <c r="N5" s="21" t="s">
        <v>30</v>
      </c>
      <c r="O5" s="21" t="s">
        <v>31</v>
      </c>
      <c r="P5" s="22" t="s">
        <v>98</v>
      </c>
    </row>
    <row r="6" spans="1:16" s="26" customFormat="1" ht="19.5" customHeight="1" thickTop="1" x14ac:dyDescent="0.25">
      <c r="A6" s="16" t="s">
        <v>87</v>
      </c>
      <c r="B6" s="17"/>
      <c r="C6" s="24"/>
      <c r="D6" s="25">
        <f t="shared" ref="D6:P6" si="0">+D8+D48</f>
        <v>177174</v>
      </c>
      <c r="E6" s="25">
        <f t="shared" si="0"/>
        <v>174597</v>
      </c>
      <c r="F6" s="25">
        <f t="shared" si="0"/>
        <v>604713.03653599997</v>
      </c>
      <c r="G6" s="25">
        <f t="shared" si="0"/>
        <v>184441</v>
      </c>
      <c r="H6" s="25">
        <f t="shared" si="0"/>
        <v>161622</v>
      </c>
      <c r="I6" s="25">
        <f t="shared" si="0"/>
        <v>206428.97700000001</v>
      </c>
      <c r="J6" s="25">
        <f t="shared" si="0"/>
        <v>249898</v>
      </c>
      <c r="K6" s="25">
        <f t="shared" si="0"/>
        <v>247150</v>
      </c>
      <c r="L6" s="25">
        <f t="shared" si="0"/>
        <v>578623</v>
      </c>
      <c r="M6" s="25">
        <f t="shared" si="0"/>
        <v>138795</v>
      </c>
      <c r="N6" s="25">
        <f t="shared" si="0"/>
        <v>158775</v>
      </c>
      <c r="O6" s="25">
        <f t="shared" ref="O6" si="1">+O8+O48</f>
        <v>115104</v>
      </c>
      <c r="P6" s="25">
        <f t="shared" si="0"/>
        <v>2997321.0135360002</v>
      </c>
    </row>
    <row r="7" spans="1:16" s="26" customFormat="1" x14ac:dyDescent="0.2">
      <c r="A7" s="17"/>
      <c r="B7" s="17"/>
      <c r="C7" s="1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15" x14ac:dyDescent="0.25">
      <c r="A8" s="16" t="s">
        <v>55</v>
      </c>
      <c r="D8" s="28">
        <f t="shared" ref="D8:P8" si="2">+D11+D18+D37+D45</f>
        <v>177174</v>
      </c>
      <c r="E8" s="28">
        <f t="shared" si="2"/>
        <v>174597</v>
      </c>
      <c r="F8" s="28">
        <f t="shared" si="2"/>
        <v>604713.03653599997</v>
      </c>
      <c r="G8" s="28">
        <f t="shared" si="2"/>
        <v>184441</v>
      </c>
      <c r="H8" s="28">
        <f t="shared" si="2"/>
        <v>161622</v>
      </c>
      <c r="I8" s="28">
        <f t="shared" si="2"/>
        <v>206428.97700000001</v>
      </c>
      <c r="J8" s="28">
        <f t="shared" si="2"/>
        <v>249898</v>
      </c>
      <c r="K8" s="28">
        <f t="shared" si="2"/>
        <v>247150</v>
      </c>
      <c r="L8" s="28">
        <f t="shared" si="2"/>
        <v>578623</v>
      </c>
      <c r="M8" s="28">
        <f t="shared" si="2"/>
        <v>138795</v>
      </c>
      <c r="N8" s="28">
        <f t="shared" si="2"/>
        <v>158775</v>
      </c>
      <c r="O8" s="28">
        <f t="shared" ref="O8" si="3">+O11+O18+O37+O45</f>
        <v>115104</v>
      </c>
      <c r="P8" s="28">
        <f t="shared" si="2"/>
        <v>2997321.0135360002</v>
      </c>
    </row>
    <row r="9" spans="1:16" ht="15" x14ac:dyDescent="0.25">
      <c r="A9" s="16"/>
      <c r="C9" s="16" t="s">
        <v>126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ht="15" x14ac:dyDescent="0.25">
      <c r="A10" s="16"/>
      <c r="C10" s="16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ht="15" x14ac:dyDescent="0.25">
      <c r="B11" s="16" t="s">
        <v>125</v>
      </c>
      <c r="D11" s="28">
        <f>SUM(D12:D16)</f>
        <v>80000</v>
      </c>
      <c r="E11" s="28">
        <f t="shared" ref="E11:L11" si="4">SUM(E12:E16)</f>
        <v>104568</v>
      </c>
      <c r="F11" s="28">
        <f t="shared" si="4"/>
        <v>83033</v>
      </c>
      <c r="G11" s="28">
        <f t="shared" si="4"/>
        <v>84000</v>
      </c>
      <c r="H11" s="28">
        <f t="shared" si="4"/>
        <v>46113</v>
      </c>
      <c r="I11" s="28">
        <f t="shared" si="4"/>
        <v>117414</v>
      </c>
      <c r="J11" s="28">
        <f t="shared" si="4"/>
        <v>74810</v>
      </c>
      <c r="K11" s="28">
        <f t="shared" si="4"/>
        <v>107021</v>
      </c>
      <c r="L11" s="28">
        <f t="shared" si="4"/>
        <v>78099</v>
      </c>
      <c r="M11" s="28">
        <f t="shared" ref="M11:N11" si="5">SUM(M12:M16)</f>
        <v>30619</v>
      </c>
      <c r="N11" s="28">
        <f t="shared" si="5"/>
        <v>60470</v>
      </c>
      <c r="O11" s="28">
        <f t="shared" ref="O11" si="6">SUM(O12:O16)</f>
        <v>57100</v>
      </c>
      <c r="P11" s="28">
        <f>SUM(P12:P16)</f>
        <v>923247</v>
      </c>
    </row>
    <row r="12" spans="1:16" ht="15.75" customHeight="1" x14ac:dyDescent="0.25">
      <c r="B12" s="16"/>
      <c r="C12" s="29" t="s">
        <v>80</v>
      </c>
      <c r="D12" s="30">
        <v>20000</v>
      </c>
      <c r="E12" s="30">
        <v>44568</v>
      </c>
      <c r="F12" s="30">
        <v>55000</v>
      </c>
      <c r="G12" s="30">
        <v>20000</v>
      </c>
      <c r="H12" s="30">
        <v>20000</v>
      </c>
      <c r="I12" s="30">
        <v>55000</v>
      </c>
      <c r="J12" s="30">
        <v>20000</v>
      </c>
      <c r="K12" s="30">
        <v>50000</v>
      </c>
      <c r="L12" s="30">
        <v>50000</v>
      </c>
      <c r="M12" s="30">
        <v>20000</v>
      </c>
      <c r="N12" s="30">
        <v>25000</v>
      </c>
      <c r="O12" s="30">
        <v>50000</v>
      </c>
      <c r="P12" s="30">
        <f>SUM(D12:O12)</f>
        <v>429568</v>
      </c>
    </row>
    <row r="13" spans="1:16" ht="15.75" customHeight="1" x14ac:dyDescent="0.2">
      <c r="B13" s="24"/>
      <c r="C13" s="29" t="s">
        <v>3</v>
      </c>
      <c r="D13" s="30">
        <v>20000</v>
      </c>
      <c r="E13" s="30">
        <v>20000</v>
      </c>
      <c r="F13" s="30">
        <v>12903</v>
      </c>
      <c r="G13" s="30">
        <v>22000</v>
      </c>
      <c r="H13" s="30">
        <v>15000</v>
      </c>
      <c r="I13" s="30">
        <v>23070</v>
      </c>
      <c r="J13" s="30">
        <v>20000</v>
      </c>
      <c r="K13" s="30">
        <v>19300</v>
      </c>
      <c r="L13" s="30">
        <v>4543</v>
      </c>
      <c r="M13" s="30">
        <v>3775</v>
      </c>
      <c r="N13" s="30">
        <v>17100</v>
      </c>
      <c r="O13" s="30">
        <v>5000</v>
      </c>
      <c r="P13" s="30">
        <f t="shared" ref="P13:P16" si="7">SUM(D13:O13)</f>
        <v>182691</v>
      </c>
    </row>
    <row r="14" spans="1:16" ht="15.75" customHeight="1" x14ac:dyDescent="0.2">
      <c r="B14" s="24"/>
      <c r="C14" s="29" t="s">
        <v>4</v>
      </c>
      <c r="D14" s="30">
        <v>20000</v>
      </c>
      <c r="E14" s="30">
        <v>20000</v>
      </c>
      <c r="F14" s="30">
        <v>8000</v>
      </c>
      <c r="G14" s="30">
        <v>22000</v>
      </c>
      <c r="H14" s="30">
        <v>8500</v>
      </c>
      <c r="I14" s="30">
        <v>22570</v>
      </c>
      <c r="J14" s="30">
        <v>17000</v>
      </c>
      <c r="K14" s="30">
        <v>20000</v>
      </c>
      <c r="L14" s="30">
        <v>14037</v>
      </c>
      <c r="M14" s="30">
        <v>4795</v>
      </c>
      <c r="N14" s="30">
        <v>10050</v>
      </c>
      <c r="O14" s="30">
        <v>2100</v>
      </c>
      <c r="P14" s="30">
        <f t="shared" si="7"/>
        <v>169052</v>
      </c>
    </row>
    <row r="15" spans="1:16" ht="15.75" customHeight="1" x14ac:dyDescent="0.2">
      <c r="B15" s="24"/>
      <c r="C15" s="29" t="s">
        <v>5</v>
      </c>
      <c r="D15" s="30">
        <v>20000</v>
      </c>
      <c r="E15" s="30">
        <v>20000</v>
      </c>
      <c r="F15" s="30">
        <v>7130</v>
      </c>
      <c r="G15" s="30">
        <v>20000</v>
      </c>
      <c r="H15" s="30">
        <v>2613</v>
      </c>
      <c r="I15" s="30">
        <v>16774</v>
      </c>
      <c r="J15" s="30">
        <v>17810</v>
      </c>
      <c r="K15" s="30">
        <v>17721</v>
      </c>
      <c r="L15" s="30">
        <v>0</v>
      </c>
      <c r="M15" s="30">
        <v>2049</v>
      </c>
      <c r="N15" s="30">
        <v>8320</v>
      </c>
      <c r="O15" s="30">
        <v>0</v>
      </c>
      <c r="P15" s="30">
        <f t="shared" si="7"/>
        <v>132417</v>
      </c>
    </row>
    <row r="16" spans="1:16" ht="15.75" customHeight="1" x14ac:dyDescent="0.2">
      <c r="B16" s="24"/>
      <c r="C16" s="29" t="s">
        <v>116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9519</v>
      </c>
      <c r="M16" s="30">
        <v>0</v>
      </c>
      <c r="N16" s="30">
        <v>0</v>
      </c>
      <c r="O16" s="30">
        <v>0</v>
      </c>
      <c r="P16" s="30">
        <f t="shared" si="7"/>
        <v>9519</v>
      </c>
    </row>
    <row r="17" spans="2:16" ht="15.75" customHeight="1" x14ac:dyDescent="0.2">
      <c r="B17" s="24"/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2:16" ht="15" x14ac:dyDescent="0.25">
      <c r="B18" s="16" t="s">
        <v>113</v>
      </c>
      <c r="D18" s="28">
        <f>D19+D24+D26+D28+D21+D31+D33</f>
        <v>97126</v>
      </c>
      <c r="E18" s="28">
        <f t="shared" ref="E18:P18" si="8">E19+E24+E26+E28+E21+E31+E33</f>
        <v>70000</v>
      </c>
      <c r="F18" s="28">
        <f t="shared" si="8"/>
        <v>63734</v>
      </c>
      <c r="G18" s="28">
        <f t="shared" si="8"/>
        <v>100377</v>
      </c>
      <c r="H18" s="28">
        <f t="shared" si="8"/>
        <v>115208</v>
      </c>
      <c r="I18" s="28">
        <f t="shared" si="8"/>
        <v>88937</v>
      </c>
      <c r="J18" s="28">
        <f t="shared" si="8"/>
        <v>130000</v>
      </c>
      <c r="K18" s="28">
        <f t="shared" si="8"/>
        <v>140000</v>
      </c>
      <c r="L18" s="28">
        <f t="shared" si="8"/>
        <v>80000</v>
      </c>
      <c r="M18" s="28">
        <f t="shared" si="8"/>
        <v>108114</v>
      </c>
      <c r="N18" s="28">
        <f t="shared" si="8"/>
        <v>98237</v>
      </c>
      <c r="O18" s="28">
        <f t="shared" ref="O18" si="9">O19+O24+O26+O28+O21+O31+O33</f>
        <v>57969</v>
      </c>
      <c r="P18" s="28">
        <f t="shared" si="8"/>
        <v>1149702</v>
      </c>
    </row>
    <row r="19" spans="2:16" ht="15" x14ac:dyDescent="0.25">
      <c r="B19" s="24"/>
      <c r="C19" s="31" t="s">
        <v>19</v>
      </c>
      <c r="D19" s="25">
        <f t="shared" ref="D19:J19" si="10">SUM(D20:D21)</f>
        <v>0</v>
      </c>
      <c r="E19" s="25">
        <f t="shared" si="10"/>
        <v>0</v>
      </c>
      <c r="F19" s="25">
        <f t="shared" si="10"/>
        <v>0</v>
      </c>
      <c r="G19" s="25">
        <f t="shared" si="10"/>
        <v>25791</v>
      </c>
      <c r="H19" s="25">
        <f t="shared" si="10"/>
        <v>35000</v>
      </c>
      <c r="I19" s="25">
        <f t="shared" si="10"/>
        <v>9305</v>
      </c>
      <c r="J19" s="25">
        <f t="shared" si="10"/>
        <v>0</v>
      </c>
      <c r="K19" s="25">
        <f>SUM(K20)</f>
        <v>0</v>
      </c>
      <c r="L19" s="25">
        <f>SUM(L20)</f>
        <v>0</v>
      </c>
      <c r="M19" s="25">
        <f t="shared" ref="M19:O19" si="11">SUM(M20)</f>
        <v>0</v>
      </c>
      <c r="N19" s="25">
        <f t="shared" si="11"/>
        <v>0</v>
      </c>
      <c r="O19" s="25">
        <f t="shared" si="11"/>
        <v>0</v>
      </c>
      <c r="P19" s="25">
        <f>SUM(P20)</f>
        <v>70096</v>
      </c>
    </row>
    <row r="20" spans="2:16" x14ac:dyDescent="0.2">
      <c r="B20" s="24"/>
      <c r="C20" s="32" t="s">
        <v>68</v>
      </c>
      <c r="D20" s="27">
        <v>0</v>
      </c>
      <c r="E20" s="27">
        <v>0</v>
      </c>
      <c r="F20" s="27">
        <v>0</v>
      </c>
      <c r="G20" s="27">
        <v>25791</v>
      </c>
      <c r="H20" s="27">
        <v>35000</v>
      </c>
      <c r="I20" s="27">
        <v>9305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f>SUM(D20:O20)</f>
        <v>70096</v>
      </c>
    </row>
    <row r="21" spans="2:16" ht="15" x14ac:dyDescent="0.25">
      <c r="B21" s="24"/>
      <c r="C21" s="31" t="s">
        <v>134</v>
      </c>
      <c r="D21" s="25">
        <f>D22+D23</f>
        <v>0</v>
      </c>
      <c r="E21" s="25">
        <f t="shared" ref="E21:P21" si="12">E22+E23</f>
        <v>0</v>
      </c>
      <c r="F21" s="25">
        <f t="shared" si="12"/>
        <v>0</v>
      </c>
      <c r="G21" s="25">
        <f t="shared" si="12"/>
        <v>0</v>
      </c>
      <c r="H21" s="25">
        <f t="shared" si="12"/>
        <v>0</v>
      </c>
      <c r="I21" s="25">
        <f t="shared" si="12"/>
        <v>0</v>
      </c>
      <c r="J21" s="25">
        <f t="shared" si="12"/>
        <v>0</v>
      </c>
      <c r="K21" s="25">
        <f t="shared" si="12"/>
        <v>45000</v>
      </c>
      <c r="L21" s="25">
        <f t="shared" si="12"/>
        <v>0</v>
      </c>
      <c r="M21" s="25">
        <f t="shared" si="12"/>
        <v>0</v>
      </c>
      <c r="N21" s="25">
        <f t="shared" si="12"/>
        <v>0</v>
      </c>
      <c r="O21" s="25">
        <f t="shared" ref="O21" si="13">O22+O23</f>
        <v>0</v>
      </c>
      <c r="P21" s="25">
        <f t="shared" si="12"/>
        <v>45000</v>
      </c>
    </row>
    <row r="22" spans="2:16" x14ac:dyDescent="0.2">
      <c r="B22" s="24"/>
      <c r="C22" s="32" t="s">
        <v>135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35000</v>
      </c>
      <c r="L22" s="27">
        <v>0</v>
      </c>
      <c r="M22" s="27">
        <v>0</v>
      </c>
      <c r="N22" s="27">
        <v>0</v>
      </c>
      <c r="O22" s="27">
        <v>0</v>
      </c>
      <c r="P22" s="27">
        <f>SUM(D22:O22)</f>
        <v>35000</v>
      </c>
    </row>
    <row r="23" spans="2:16" x14ac:dyDescent="0.2">
      <c r="B23" s="24"/>
      <c r="C23" s="32" t="s">
        <v>71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10000</v>
      </c>
      <c r="L23" s="27">
        <v>0</v>
      </c>
      <c r="M23" s="27">
        <v>0</v>
      </c>
      <c r="N23" s="27">
        <v>0</v>
      </c>
      <c r="O23" s="27">
        <v>0</v>
      </c>
      <c r="P23" s="27">
        <f>SUM(D23:O23)</f>
        <v>10000</v>
      </c>
    </row>
    <row r="24" spans="2:16" ht="15" x14ac:dyDescent="0.25">
      <c r="B24" s="24"/>
      <c r="C24" s="31" t="s">
        <v>9</v>
      </c>
      <c r="D24" s="25">
        <f t="shared" ref="D24:O24" si="14">SUM(D25:D25)</f>
        <v>22126</v>
      </c>
      <c r="E24" s="25">
        <f t="shared" si="14"/>
        <v>35000</v>
      </c>
      <c r="F24" s="25">
        <f t="shared" si="14"/>
        <v>13035</v>
      </c>
      <c r="G24" s="25">
        <f t="shared" si="14"/>
        <v>22027</v>
      </c>
      <c r="H24" s="25">
        <f t="shared" si="14"/>
        <v>0</v>
      </c>
      <c r="I24" s="25">
        <f t="shared" si="14"/>
        <v>0</v>
      </c>
      <c r="J24" s="25">
        <f t="shared" si="14"/>
        <v>0</v>
      </c>
      <c r="K24" s="25">
        <f t="shared" si="14"/>
        <v>0</v>
      </c>
      <c r="L24" s="25">
        <f t="shared" si="14"/>
        <v>0</v>
      </c>
      <c r="M24" s="25">
        <f t="shared" si="14"/>
        <v>0</v>
      </c>
      <c r="N24" s="25">
        <f t="shared" si="14"/>
        <v>0</v>
      </c>
      <c r="O24" s="25">
        <f t="shared" si="14"/>
        <v>0</v>
      </c>
      <c r="P24" s="25">
        <f>SUM(P25:P25)</f>
        <v>92188</v>
      </c>
    </row>
    <row r="25" spans="2:16" x14ac:dyDescent="0.2">
      <c r="B25" s="24"/>
      <c r="C25" s="29" t="s">
        <v>72</v>
      </c>
      <c r="D25" s="27">
        <v>22126</v>
      </c>
      <c r="E25" s="27">
        <v>35000</v>
      </c>
      <c r="F25" s="27">
        <v>13035</v>
      </c>
      <c r="G25" s="27">
        <v>22027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f>SUM(D25:O25)</f>
        <v>92188</v>
      </c>
    </row>
    <row r="26" spans="2:16" ht="15" x14ac:dyDescent="0.25">
      <c r="B26" s="24"/>
      <c r="C26" s="31" t="s">
        <v>10</v>
      </c>
      <c r="D26" s="25">
        <f t="shared" ref="D26:O26" si="15">SUM(D27:D27)</f>
        <v>35000</v>
      </c>
      <c r="E26" s="25">
        <f t="shared" si="15"/>
        <v>0</v>
      </c>
      <c r="F26" s="25">
        <f t="shared" si="15"/>
        <v>15699</v>
      </c>
      <c r="G26" s="25">
        <f t="shared" si="15"/>
        <v>35000</v>
      </c>
      <c r="H26" s="25">
        <f t="shared" si="15"/>
        <v>20108</v>
      </c>
      <c r="I26" s="25">
        <f t="shared" si="15"/>
        <v>44740</v>
      </c>
      <c r="J26" s="25">
        <f t="shared" si="15"/>
        <v>35000</v>
      </c>
      <c r="K26" s="25">
        <f t="shared" si="15"/>
        <v>0</v>
      </c>
      <c r="L26" s="25">
        <f t="shared" si="15"/>
        <v>35000</v>
      </c>
      <c r="M26" s="25">
        <f t="shared" si="15"/>
        <v>46975</v>
      </c>
      <c r="N26" s="25">
        <f t="shared" si="15"/>
        <v>0</v>
      </c>
      <c r="O26" s="25">
        <f t="shared" si="15"/>
        <v>0</v>
      </c>
      <c r="P26" s="25">
        <f>SUM(P27:P27)</f>
        <v>267522</v>
      </c>
    </row>
    <row r="27" spans="2:16" x14ac:dyDescent="0.2">
      <c r="B27" s="24"/>
      <c r="C27" s="29" t="s">
        <v>72</v>
      </c>
      <c r="D27" s="27">
        <v>35000</v>
      </c>
      <c r="E27" s="27">
        <v>0</v>
      </c>
      <c r="F27" s="27">
        <v>15699</v>
      </c>
      <c r="G27" s="27">
        <v>35000</v>
      </c>
      <c r="H27" s="27">
        <v>20108</v>
      </c>
      <c r="I27" s="27">
        <v>44740</v>
      </c>
      <c r="J27" s="27">
        <v>35000</v>
      </c>
      <c r="K27" s="27">
        <v>0</v>
      </c>
      <c r="L27" s="27">
        <v>35000</v>
      </c>
      <c r="M27" s="27">
        <v>46975</v>
      </c>
      <c r="N27" s="27">
        <v>0</v>
      </c>
      <c r="O27" s="27">
        <v>0</v>
      </c>
      <c r="P27" s="27">
        <f>SUM(D27:O27)</f>
        <v>267522</v>
      </c>
    </row>
    <row r="28" spans="2:16" ht="15" x14ac:dyDescent="0.25">
      <c r="B28" s="24"/>
      <c r="C28" s="31" t="s">
        <v>11</v>
      </c>
      <c r="D28" s="25">
        <f t="shared" ref="D28:J28" si="16">SUM(D29:D30)</f>
        <v>40000</v>
      </c>
      <c r="E28" s="25">
        <f t="shared" si="16"/>
        <v>35000</v>
      </c>
      <c r="F28" s="25">
        <f t="shared" si="16"/>
        <v>35000</v>
      </c>
      <c r="G28" s="25">
        <f t="shared" si="16"/>
        <v>17559</v>
      </c>
      <c r="H28" s="25">
        <f t="shared" si="16"/>
        <v>60100</v>
      </c>
      <c r="I28" s="25">
        <f t="shared" si="16"/>
        <v>34892</v>
      </c>
      <c r="J28" s="25">
        <f t="shared" si="16"/>
        <v>95000</v>
      </c>
      <c r="K28" s="25">
        <f t="shared" ref="K28:L28" si="17">SUM(K29:K30)</f>
        <v>95000</v>
      </c>
      <c r="L28" s="25">
        <f t="shared" si="17"/>
        <v>45000</v>
      </c>
      <c r="M28" s="25">
        <f t="shared" ref="M28:N28" si="18">SUM(M29:M30)</f>
        <v>35000</v>
      </c>
      <c r="N28" s="25">
        <f t="shared" si="18"/>
        <v>0</v>
      </c>
      <c r="O28" s="25">
        <f t="shared" ref="O28" si="19">SUM(O29:O30)</f>
        <v>0</v>
      </c>
      <c r="P28" s="25">
        <f>SUM(P29:P30)</f>
        <v>492551</v>
      </c>
    </row>
    <row r="29" spans="2:16" x14ac:dyDescent="0.2">
      <c r="B29" s="24"/>
      <c r="C29" s="29" t="s">
        <v>72</v>
      </c>
      <c r="D29" s="27">
        <v>35000</v>
      </c>
      <c r="E29" s="27">
        <v>35000</v>
      </c>
      <c r="F29" s="27">
        <v>35000</v>
      </c>
      <c r="G29" s="27">
        <v>17559</v>
      </c>
      <c r="H29" s="27">
        <v>60100</v>
      </c>
      <c r="I29" s="27">
        <v>34892</v>
      </c>
      <c r="J29" s="27">
        <v>70000</v>
      </c>
      <c r="K29" s="27">
        <v>70000</v>
      </c>
      <c r="L29" s="27">
        <v>35000</v>
      </c>
      <c r="M29" s="27">
        <v>35000</v>
      </c>
      <c r="N29" s="27">
        <v>0</v>
      </c>
      <c r="O29" s="27">
        <v>0</v>
      </c>
      <c r="P29" s="27">
        <f>SUM(D29:O29)</f>
        <v>427551</v>
      </c>
    </row>
    <row r="30" spans="2:16" x14ac:dyDescent="0.2">
      <c r="B30" s="24"/>
      <c r="C30" s="29" t="s">
        <v>73</v>
      </c>
      <c r="D30" s="27">
        <v>5000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25000</v>
      </c>
      <c r="K30" s="27">
        <v>25000</v>
      </c>
      <c r="L30" s="27">
        <v>10000</v>
      </c>
      <c r="M30" s="27">
        <v>0</v>
      </c>
      <c r="N30" s="27">
        <v>0</v>
      </c>
      <c r="O30" s="27">
        <v>0</v>
      </c>
      <c r="P30" s="27">
        <f>SUM(D30:O30)</f>
        <v>65000</v>
      </c>
    </row>
    <row r="31" spans="2:16" ht="15" x14ac:dyDescent="0.25">
      <c r="B31" s="24"/>
      <c r="C31" s="31" t="s">
        <v>12</v>
      </c>
      <c r="D31" s="25">
        <f t="shared" ref="D31:L31" si="20">SUM(D32:D33)</f>
        <v>0</v>
      </c>
      <c r="E31" s="25">
        <f t="shared" si="20"/>
        <v>0</v>
      </c>
      <c r="F31" s="25">
        <f t="shared" si="20"/>
        <v>0</v>
      </c>
      <c r="G31" s="25">
        <f t="shared" si="20"/>
        <v>0</v>
      </c>
      <c r="H31" s="25">
        <f t="shared" si="20"/>
        <v>0</v>
      </c>
      <c r="I31" s="25">
        <f t="shared" si="20"/>
        <v>0</v>
      </c>
      <c r="J31" s="25">
        <f t="shared" si="20"/>
        <v>0</v>
      </c>
      <c r="K31" s="25">
        <f t="shared" si="20"/>
        <v>0</v>
      </c>
      <c r="L31" s="25">
        <f t="shared" si="20"/>
        <v>0</v>
      </c>
      <c r="M31" s="25">
        <f>SUM(M32:M32)</f>
        <v>0</v>
      </c>
      <c r="N31" s="25">
        <f>SUM(N32:N32)</f>
        <v>58237</v>
      </c>
      <c r="O31" s="25">
        <f>SUM(O32:O32)</f>
        <v>22969</v>
      </c>
      <c r="P31" s="25">
        <f>SUM(P32:P32)</f>
        <v>81206</v>
      </c>
    </row>
    <row r="32" spans="2:16" x14ac:dyDescent="0.2">
      <c r="B32" s="24"/>
      <c r="C32" s="29" t="s">
        <v>72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58237</v>
      </c>
      <c r="O32" s="27">
        <v>22969</v>
      </c>
      <c r="P32" s="27">
        <f>SUM(D32:O32)</f>
        <v>81206</v>
      </c>
    </row>
    <row r="33" spans="1:16" ht="15" x14ac:dyDescent="0.25">
      <c r="B33" s="24"/>
      <c r="C33" s="31" t="s">
        <v>13</v>
      </c>
      <c r="D33" s="25">
        <f>SUM(D34:D35)</f>
        <v>0</v>
      </c>
      <c r="E33" s="25">
        <f t="shared" ref="E33:N33" si="21">SUM(E34:E35)</f>
        <v>0</v>
      </c>
      <c r="F33" s="25">
        <f t="shared" si="21"/>
        <v>0</v>
      </c>
      <c r="G33" s="25">
        <f t="shared" si="21"/>
        <v>0</v>
      </c>
      <c r="H33" s="25">
        <f t="shared" si="21"/>
        <v>0</v>
      </c>
      <c r="I33" s="25">
        <f t="shared" si="21"/>
        <v>0</v>
      </c>
      <c r="J33" s="25">
        <f t="shared" si="21"/>
        <v>0</v>
      </c>
      <c r="K33" s="25">
        <f t="shared" si="21"/>
        <v>0</v>
      </c>
      <c r="L33" s="25">
        <f t="shared" si="21"/>
        <v>0</v>
      </c>
      <c r="M33" s="25">
        <f t="shared" si="21"/>
        <v>26139</v>
      </c>
      <c r="N33" s="25">
        <f t="shared" si="21"/>
        <v>40000</v>
      </c>
      <c r="O33" s="25">
        <f t="shared" ref="O33" si="22">SUM(O34:O35)</f>
        <v>35000</v>
      </c>
      <c r="P33" s="25">
        <f>SUM(P34:P35)</f>
        <v>101139</v>
      </c>
    </row>
    <row r="34" spans="1:16" x14ac:dyDescent="0.2">
      <c r="B34" s="24"/>
      <c r="C34" s="29" t="s">
        <v>72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26139</v>
      </c>
      <c r="N34" s="27">
        <v>35000</v>
      </c>
      <c r="O34" s="27">
        <v>35000</v>
      </c>
      <c r="P34" s="27">
        <f>SUM(D34:O34)</f>
        <v>96139</v>
      </c>
    </row>
    <row r="35" spans="1:16" x14ac:dyDescent="0.2">
      <c r="B35" s="24"/>
      <c r="C35" s="29" t="s">
        <v>73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5000</v>
      </c>
      <c r="O35" s="27">
        <v>0</v>
      </c>
      <c r="P35" s="27">
        <f>SUM(D35:O35)</f>
        <v>5000</v>
      </c>
    </row>
    <row r="36" spans="1:16" x14ac:dyDescent="0.2">
      <c r="B36" s="24"/>
      <c r="C36" s="29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 ht="14.25" customHeight="1" x14ac:dyDescent="0.25">
      <c r="A37" s="16"/>
      <c r="B37" s="16" t="s">
        <v>54</v>
      </c>
      <c r="D37" s="28">
        <f>+D38+D42</f>
        <v>0</v>
      </c>
      <c r="E37" s="28">
        <f t="shared" ref="E37:K37" si="23">+E38+E42</f>
        <v>0</v>
      </c>
      <c r="F37" s="28">
        <f t="shared" si="23"/>
        <v>457798.87</v>
      </c>
      <c r="G37" s="28">
        <f t="shared" si="23"/>
        <v>0</v>
      </c>
      <c r="H37" s="28">
        <f t="shared" si="23"/>
        <v>0</v>
      </c>
      <c r="I37" s="28">
        <f t="shared" si="23"/>
        <v>0</v>
      </c>
      <c r="J37" s="28">
        <f t="shared" si="23"/>
        <v>45000</v>
      </c>
      <c r="K37" s="28">
        <f t="shared" si="23"/>
        <v>0</v>
      </c>
      <c r="L37" s="28">
        <f t="shared" ref="L37:N37" si="24">+L38+L42</f>
        <v>420449</v>
      </c>
      <c r="M37" s="28">
        <f t="shared" si="24"/>
        <v>0</v>
      </c>
      <c r="N37" s="28">
        <f t="shared" si="24"/>
        <v>0</v>
      </c>
      <c r="O37" s="28">
        <f t="shared" ref="O37" si="25">+O38+O42</f>
        <v>0</v>
      </c>
      <c r="P37" s="28">
        <f>+P38+P42</f>
        <v>923247.87</v>
      </c>
    </row>
    <row r="38" spans="1:16" ht="15" x14ac:dyDescent="0.25">
      <c r="B38" s="16"/>
      <c r="C38" s="16" t="s">
        <v>62</v>
      </c>
      <c r="D38" s="25">
        <f>D39+D40</f>
        <v>0</v>
      </c>
      <c r="E38" s="25">
        <f t="shared" ref="E38:L38" si="26">E39+E40</f>
        <v>0</v>
      </c>
      <c r="F38" s="25">
        <f t="shared" si="26"/>
        <v>457798.87</v>
      </c>
      <c r="G38" s="25">
        <f t="shared" si="26"/>
        <v>0</v>
      </c>
      <c r="H38" s="25">
        <f t="shared" si="26"/>
        <v>0</v>
      </c>
      <c r="I38" s="25">
        <f t="shared" si="26"/>
        <v>0</v>
      </c>
      <c r="J38" s="25">
        <f t="shared" si="26"/>
        <v>0</v>
      </c>
      <c r="K38" s="25">
        <f t="shared" si="26"/>
        <v>0</v>
      </c>
      <c r="L38" s="25">
        <f t="shared" si="26"/>
        <v>420449</v>
      </c>
      <c r="M38" s="25">
        <f t="shared" ref="M38:N38" si="27">M39+M40</f>
        <v>0</v>
      </c>
      <c r="N38" s="25">
        <f t="shared" si="27"/>
        <v>0</v>
      </c>
      <c r="O38" s="25">
        <f t="shared" ref="O38" si="28">O39+O40</f>
        <v>0</v>
      </c>
      <c r="P38" s="25">
        <f>P39+P40</f>
        <v>878247.87</v>
      </c>
    </row>
    <row r="39" spans="1:16" x14ac:dyDescent="0.2">
      <c r="B39" s="24"/>
      <c r="C39" s="32" t="s">
        <v>9</v>
      </c>
      <c r="D39" s="27">
        <v>0</v>
      </c>
      <c r="E39" s="27">
        <v>0</v>
      </c>
      <c r="F39" s="27">
        <v>457798.87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f>SUM(D39:O39)</f>
        <v>457798.87</v>
      </c>
    </row>
    <row r="40" spans="1:16" x14ac:dyDescent="0.2">
      <c r="B40" s="24"/>
      <c r="C40" s="32" t="s">
        <v>130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420449</v>
      </c>
      <c r="M40" s="27">
        <v>0</v>
      </c>
      <c r="N40" s="27">
        <v>0</v>
      </c>
      <c r="O40" s="27">
        <v>0</v>
      </c>
      <c r="P40" s="27">
        <f>SUM(D40:O40)</f>
        <v>420449</v>
      </c>
    </row>
    <row r="41" spans="1:16" x14ac:dyDescent="0.2">
      <c r="B41" s="24"/>
      <c r="C41" s="29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 ht="15" x14ac:dyDescent="0.25">
      <c r="B42" s="24"/>
      <c r="C42" s="31" t="s">
        <v>133</v>
      </c>
      <c r="D42" s="28">
        <f>D43</f>
        <v>0</v>
      </c>
      <c r="E42" s="28">
        <f t="shared" ref="E42:P42" si="29">E43</f>
        <v>0</v>
      </c>
      <c r="F42" s="28">
        <f t="shared" si="29"/>
        <v>0</v>
      </c>
      <c r="G42" s="28">
        <f t="shared" si="29"/>
        <v>0</v>
      </c>
      <c r="H42" s="28">
        <f t="shared" si="29"/>
        <v>0</v>
      </c>
      <c r="I42" s="28">
        <f t="shared" si="29"/>
        <v>0</v>
      </c>
      <c r="J42" s="28">
        <f t="shared" si="29"/>
        <v>45000</v>
      </c>
      <c r="K42" s="28">
        <f t="shared" si="29"/>
        <v>0</v>
      </c>
      <c r="L42" s="28">
        <f t="shared" si="29"/>
        <v>0</v>
      </c>
      <c r="M42" s="28">
        <f t="shared" si="29"/>
        <v>0</v>
      </c>
      <c r="N42" s="28">
        <f t="shared" si="29"/>
        <v>0</v>
      </c>
      <c r="O42" s="28">
        <f t="shared" si="29"/>
        <v>0</v>
      </c>
      <c r="P42" s="28">
        <f t="shared" si="29"/>
        <v>45000</v>
      </c>
    </row>
    <row r="43" spans="1:16" x14ac:dyDescent="0.2">
      <c r="B43" s="24"/>
      <c r="C43" s="32" t="s">
        <v>128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45000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f>SUM(D43:O43)</f>
        <v>45000</v>
      </c>
    </row>
    <row r="44" spans="1:16" x14ac:dyDescent="0.2">
      <c r="B44" s="24"/>
      <c r="C44" s="29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1:16" ht="13.5" customHeight="1" x14ac:dyDescent="0.25">
      <c r="A45" s="24"/>
      <c r="B45" s="31" t="s">
        <v>83</v>
      </c>
      <c r="D45" s="25">
        <f>D46</f>
        <v>48</v>
      </c>
      <c r="E45" s="25">
        <f t="shared" ref="E45:P45" si="30">E46</f>
        <v>29</v>
      </c>
      <c r="F45" s="25">
        <f t="shared" si="30"/>
        <v>147.16653600000001</v>
      </c>
      <c r="G45" s="25">
        <f t="shared" si="30"/>
        <v>64</v>
      </c>
      <c r="H45" s="25">
        <f t="shared" si="30"/>
        <v>301</v>
      </c>
      <c r="I45" s="25">
        <f t="shared" si="30"/>
        <v>77.977000000000004</v>
      </c>
      <c r="J45" s="25">
        <f t="shared" si="30"/>
        <v>88</v>
      </c>
      <c r="K45" s="25">
        <f t="shared" si="30"/>
        <v>129</v>
      </c>
      <c r="L45" s="25">
        <f t="shared" si="30"/>
        <v>75</v>
      </c>
      <c r="M45" s="25">
        <f t="shared" si="30"/>
        <v>62</v>
      </c>
      <c r="N45" s="25">
        <f t="shared" si="30"/>
        <v>68</v>
      </c>
      <c r="O45" s="25">
        <f t="shared" si="30"/>
        <v>35</v>
      </c>
      <c r="P45" s="25">
        <f t="shared" si="30"/>
        <v>1124.143536</v>
      </c>
    </row>
    <row r="46" spans="1:16" x14ac:dyDescent="0.2">
      <c r="A46" s="24"/>
      <c r="B46" s="24"/>
      <c r="C46" s="29" t="s">
        <v>124</v>
      </c>
      <c r="D46" s="27">
        <v>48</v>
      </c>
      <c r="E46" s="27">
        <v>29</v>
      </c>
      <c r="F46" s="27">
        <v>147.16653600000001</v>
      </c>
      <c r="G46" s="27">
        <v>64</v>
      </c>
      <c r="H46" s="27">
        <v>301</v>
      </c>
      <c r="I46" s="27">
        <v>77.977000000000004</v>
      </c>
      <c r="J46" s="27">
        <v>88</v>
      </c>
      <c r="K46" s="27">
        <v>129</v>
      </c>
      <c r="L46" s="27">
        <v>75</v>
      </c>
      <c r="M46" s="27">
        <v>62</v>
      </c>
      <c r="N46" s="27">
        <v>68</v>
      </c>
      <c r="O46" s="27">
        <v>35</v>
      </c>
      <c r="P46" s="27">
        <f>SUM(D46:O46)</f>
        <v>1124.143536</v>
      </c>
    </row>
    <row r="47" spans="1:16" x14ac:dyDescent="0.2">
      <c r="A47" s="24"/>
      <c r="B47" s="24"/>
      <c r="C47" s="32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6" s="16" customFormat="1" ht="14.25" customHeight="1" x14ac:dyDescent="0.25">
      <c r="A48" s="31" t="s">
        <v>86</v>
      </c>
      <c r="B48" s="31"/>
      <c r="D48" s="25">
        <f t="shared" ref="D48:J48" si="31">SUM(D50:D50)</f>
        <v>0</v>
      </c>
      <c r="E48" s="25">
        <f t="shared" si="31"/>
        <v>0</v>
      </c>
      <c r="F48" s="25">
        <f t="shared" si="31"/>
        <v>0</v>
      </c>
      <c r="G48" s="25">
        <f t="shared" si="31"/>
        <v>0</v>
      </c>
      <c r="H48" s="25">
        <f t="shared" si="31"/>
        <v>0</v>
      </c>
      <c r="I48" s="25">
        <f t="shared" si="31"/>
        <v>0</v>
      </c>
      <c r="J48" s="25">
        <f t="shared" si="31"/>
        <v>0</v>
      </c>
      <c r="K48" s="25">
        <f t="shared" ref="K48:L48" si="32">SUM(K50:K50)</f>
        <v>0</v>
      </c>
      <c r="L48" s="25">
        <f t="shared" si="32"/>
        <v>0</v>
      </c>
      <c r="M48" s="25">
        <f t="shared" ref="M48:N48" si="33">SUM(M50:M50)</f>
        <v>0</v>
      </c>
      <c r="N48" s="25">
        <f t="shared" si="33"/>
        <v>0</v>
      </c>
      <c r="O48" s="25">
        <f t="shared" ref="O48" si="34">SUM(O50:O50)</f>
        <v>0</v>
      </c>
      <c r="P48" s="25">
        <f>SUM(P50:P50)</f>
        <v>0</v>
      </c>
    </row>
    <row r="49" spans="1:15" x14ac:dyDescent="0.2">
      <c r="A49" s="24"/>
      <c r="B49" s="29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</row>
    <row r="50" spans="1:15" ht="17.25" customHeight="1" x14ac:dyDescent="0.25">
      <c r="A50" s="24"/>
      <c r="B50" s="31"/>
      <c r="C50" s="29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1:15" ht="15" x14ac:dyDescent="0.25">
      <c r="A51" s="24"/>
      <c r="B51" s="31"/>
      <c r="C51" s="29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1:15" ht="15" x14ac:dyDescent="0.25">
      <c r="A52" s="24"/>
      <c r="B52" s="31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</row>
    <row r="53" spans="1:15" s="42" customFormat="1" ht="13.5" customHeight="1" x14ac:dyDescent="0.2">
      <c r="A53" s="38"/>
      <c r="B53" s="39"/>
      <c r="C53" s="40" t="s">
        <v>18</v>
      </c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</row>
    <row r="54" spans="1:15" s="42" customFormat="1" ht="7.5" customHeight="1" x14ac:dyDescent="0.2">
      <c r="A54" s="38"/>
      <c r="B54" s="39"/>
      <c r="C54" s="39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</row>
    <row r="55" spans="1:15" s="42" customFormat="1" ht="12" customHeight="1" x14ac:dyDescent="0.2">
      <c r="A55" s="38"/>
      <c r="B55" s="39"/>
      <c r="C55" s="40" t="s">
        <v>32</v>
      </c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</row>
    <row r="56" spans="1:15" ht="12" customHeight="1" x14ac:dyDescent="0.2">
      <c r="A56" s="24"/>
      <c r="B56" s="29"/>
      <c r="C56" s="34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1:15" ht="14.25" customHeight="1" x14ac:dyDescent="0.2">
      <c r="A57" s="24"/>
      <c r="B57" s="29"/>
      <c r="C57" s="97"/>
      <c r="D57" s="97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1:15" ht="11.25" customHeight="1" x14ac:dyDescent="0.2">
      <c r="A58" s="24"/>
      <c r="B58" s="29"/>
      <c r="C58" s="29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1:15" ht="12.75" customHeight="1" x14ac:dyDescent="0.2">
      <c r="A59" s="24"/>
      <c r="B59" s="29"/>
      <c r="C59" s="29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</row>
    <row r="60" spans="1:15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  <row r="64" spans="1:15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</row>
    <row r="65" spans="1:15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</row>
    <row r="66" spans="1:15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</row>
    <row r="67" spans="1:15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</row>
    <row r="68" spans="1:15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</row>
    <row r="69" spans="1:15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</row>
    <row r="70" spans="1:15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</row>
    <row r="71" spans="1:15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</row>
    <row r="72" spans="1:15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</row>
    <row r="73" spans="1:15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</row>
    <row r="74" spans="1:15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</row>
    <row r="75" spans="1:15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</row>
    <row r="76" spans="1:15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</row>
    <row r="77" spans="1:15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</row>
    <row r="78" spans="1:15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</row>
    <row r="79" spans="1:15" x14ac:dyDescent="0.2">
      <c r="A79" s="36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1:15" ht="15" x14ac:dyDescent="0.25">
      <c r="A80" s="16"/>
      <c r="B80" s="1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</row>
    <row r="81" spans="1:15" ht="15" x14ac:dyDescent="0.25">
      <c r="A81" s="16"/>
      <c r="B81" s="1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</row>
    <row r="84" spans="1:15" ht="15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90" spans="1:15" x14ac:dyDescent="0.2"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</row>
    <row r="92" spans="1:15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</row>
    <row r="93" spans="1:15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</row>
    <row r="94" spans="1:15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</row>
    <row r="95" spans="1:15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</row>
    <row r="96" spans="1:15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</row>
    <row r="97" spans="1:15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</row>
    <row r="98" spans="1:15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</row>
    <row r="99" spans="1:15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</row>
    <row r="100" spans="1:15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</row>
  </sheetData>
  <mergeCells count="2">
    <mergeCell ref="A5:C5"/>
    <mergeCell ref="C57:D57"/>
  </mergeCells>
  <phoneticPr fontId="10" type="noConversion"/>
  <printOptions horizontalCentered="1"/>
  <pageMargins left="0" right="0" top="1.0374015750000001" bottom="0" header="0.39370078740157499" footer="0"/>
  <pageSetup paperSize="9" scale="52" orientation="portrait" r:id="rId1"/>
  <headerFooter alignWithMargins="0">
    <oddHeader>&amp;CBUREAU OF THE TREASURY
Statistical Data Analysis Division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5"/>
  <sheetViews>
    <sheetView zoomScaleNormal="100" workbookViewId="0">
      <pane xSplit="3" ySplit="6" topLeftCell="D22" activePane="bottomRight" state="frozen"/>
      <selection pane="topRight" activeCell="D1" sqref="D1"/>
      <selection pane="bottomLeft" activeCell="A7" sqref="A7"/>
      <selection pane="bottomRight" activeCell="G58" sqref="G58"/>
    </sheetView>
  </sheetViews>
  <sheetFormatPr defaultColWidth="13.85546875" defaultRowHeight="14.25" x14ac:dyDescent="0.2"/>
  <cols>
    <col min="1" max="2" width="1.7109375" style="17" customWidth="1"/>
    <col min="3" max="3" width="34.85546875" style="17" customWidth="1"/>
    <col min="4" max="4" width="14.28515625" style="17" customWidth="1"/>
    <col min="5" max="7" width="13.85546875" style="17" customWidth="1"/>
    <col min="8" max="8" width="12.85546875" style="17" customWidth="1"/>
    <col min="9" max="9" width="13.42578125" style="17" customWidth="1"/>
    <col min="10" max="13" width="13" style="17" customWidth="1"/>
    <col min="14" max="15" width="12.140625" style="17" customWidth="1"/>
    <col min="16" max="16384" width="13.85546875" style="17"/>
  </cols>
  <sheetData>
    <row r="1" spans="1:16" ht="17.25" customHeight="1" x14ac:dyDescent="0.25">
      <c r="A1" s="16" t="s">
        <v>93</v>
      </c>
    </row>
    <row r="2" spans="1:16" ht="15" x14ac:dyDescent="0.25">
      <c r="A2" s="18" t="s">
        <v>131</v>
      </c>
    </row>
    <row r="3" spans="1:16" x14ac:dyDescent="0.2">
      <c r="A3" s="17" t="s">
        <v>6</v>
      </c>
    </row>
    <row r="5" spans="1:16" s="23" customFormat="1" ht="20.25" customHeight="1" x14ac:dyDescent="0.2">
      <c r="A5" s="98" t="s">
        <v>7</v>
      </c>
      <c r="B5" s="99"/>
      <c r="C5" s="99"/>
      <c r="D5" s="43" t="s">
        <v>25</v>
      </c>
      <c r="E5" s="43" t="s">
        <v>26</v>
      </c>
      <c r="F5" s="43" t="s">
        <v>27</v>
      </c>
      <c r="G5" s="43" t="s">
        <v>82</v>
      </c>
      <c r="H5" s="43" t="s">
        <v>0</v>
      </c>
      <c r="I5" s="43" t="s">
        <v>1</v>
      </c>
      <c r="J5" s="43" t="s">
        <v>2</v>
      </c>
      <c r="K5" s="43" t="s">
        <v>120</v>
      </c>
      <c r="L5" s="43" t="s">
        <v>95</v>
      </c>
      <c r="M5" s="43" t="s">
        <v>29</v>
      </c>
      <c r="N5" s="43" t="s">
        <v>30</v>
      </c>
      <c r="O5" s="43" t="s">
        <v>31</v>
      </c>
      <c r="P5" s="43" t="s">
        <v>98</v>
      </c>
    </row>
    <row r="6" spans="1:16" s="26" customFormat="1" ht="3.75" customHeight="1" x14ac:dyDescent="0.2">
      <c r="A6" s="17"/>
      <c r="B6" s="17"/>
      <c r="C6" s="1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s="26" customFormat="1" ht="15" x14ac:dyDescent="0.25">
      <c r="A7" s="16" t="s">
        <v>87</v>
      </c>
      <c r="B7" s="17"/>
      <c r="C7" s="24"/>
      <c r="D7" s="25">
        <f t="shared" ref="D7:P7" si="0">+D9+D54</f>
        <v>231715</v>
      </c>
      <c r="E7" s="25">
        <f t="shared" si="0"/>
        <v>171731</v>
      </c>
      <c r="F7" s="25">
        <f t="shared" si="0"/>
        <v>711449</v>
      </c>
      <c r="G7" s="25">
        <f t="shared" si="0"/>
        <v>225123</v>
      </c>
      <c r="H7" s="25">
        <f t="shared" si="0"/>
        <v>247484</v>
      </c>
      <c r="I7" s="25">
        <f t="shared" si="0"/>
        <v>332167</v>
      </c>
      <c r="J7" s="25">
        <f t="shared" si="0"/>
        <v>288956</v>
      </c>
      <c r="K7" s="25">
        <f t="shared" si="0"/>
        <v>237091</v>
      </c>
      <c r="L7" s="25">
        <f t="shared" si="0"/>
        <v>320023</v>
      </c>
      <c r="M7" s="25">
        <f t="shared" si="0"/>
        <v>250518</v>
      </c>
      <c r="N7" s="25">
        <f t="shared" si="0"/>
        <v>150031.965</v>
      </c>
      <c r="O7" s="25">
        <f t="shared" si="0"/>
        <v>445080</v>
      </c>
      <c r="P7" s="25">
        <f t="shared" si="0"/>
        <v>3611368.9649999999</v>
      </c>
    </row>
    <row r="8" spans="1:16" s="26" customFormat="1" ht="3.75" customHeight="1" x14ac:dyDescent="0.2">
      <c r="A8" s="17"/>
      <c r="B8" s="17"/>
      <c r="C8" s="1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ht="15" x14ac:dyDescent="0.25">
      <c r="A9" s="16" t="s">
        <v>55</v>
      </c>
      <c r="D9" s="28">
        <f t="shared" ref="D9:P9" si="1">+D12+D19+D36+D46</f>
        <v>231715</v>
      </c>
      <c r="E9" s="28">
        <f t="shared" si="1"/>
        <v>171731</v>
      </c>
      <c r="F9" s="28">
        <f t="shared" si="1"/>
        <v>711449</v>
      </c>
      <c r="G9" s="28">
        <f t="shared" si="1"/>
        <v>225123</v>
      </c>
      <c r="H9" s="28">
        <f t="shared" si="1"/>
        <v>247484</v>
      </c>
      <c r="I9" s="28">
        <f t="shared" si="1"/>
        <v>332167</v>
      </c>
      <c r="J9" s="28">
        <f t="shared" si="1"/>
        <v>288956</v>
      </c>
      <c r="K9" s="28">
        <f t="shared" si="1"/>
        <v>237091</v>
      </c>
      <c r="L9" s="28">
        <f t="shared" si="1"/>
        <v>320023</v>
      </c>
      <c r="M9" s="28">
        <f t="shared" si="1"/>
        <v>250518</v>
      </c>
      <c r="N9" s="28">
        <f t="shared" si="1"/>
        <v>150031.965</v>
      </c>
      <c r="O9" s="28">
        <f t="shared" si="1"/>
        <v>445080</v>
      </c>
      <c r="P9" s="28">
        <f t="shared" si="1"/>
        <v>3611368.9649999999</v>
      </c>
    </row>
    <row r="10" spans="1:16" ht="15" x14ac:dyDescent="0.25">
      <c r="A10" s="16"/>
      <c r="C10" s="16" t="s">
        <v>126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ht="6.75" customHeight="1" x14ac:dyDescent="0.2"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 ht="15" x14ac:dyDescent="0.25">
      <c r="B12" s="16" t="s">
        <v>125</v>
      </c>
      <c r="D12" s="28">
        <f t="shared" ref="D12:P12" si="2">SUM(D13:D17)</f>
        <v>141575</v>
      </c>
      <c r="E12" s="28">
        <f t="shared" si="2"/>
        <v>141568</v>
      </c>
      <c r="F12" s="28">
        <f t="shared" si="2"/>
        <v>169000</v>
      </c>
      <c r="G12" s="28">
        <f t="shared" si="2"/>
        <v>130000</v>
      </c>
      <c r="H12" s="28">
        <f t="shared" si="2"/>
        <v>152400</v>
      </c>
      <c r="I12" s="28">
        <f t="shared" si="2"/>
        <v>150000</v>
      </c>
      <c r="J12" s="28">
        <f t="shared" si="2"/>
        <v>80000</v>
      </c>
      <c r="K12" s="28">
        <f t="shared" si="2"/>
        <v>105000</v>
      </c>
      <c r="L12" s="28">
        <f t="shared" si="2"/>
        <v>132000</v>
      </c>
      <c r="M12" s="28">
        <f t="shared" si="2"/>
        <v>80000</v>
      </c>
      <c r="N12" s="28">
        <f t="shared" si="2"/>
        <v>80000</v>
      </c>
      <c r="O12" s="28">
        <f t="shared" si="2"/>
        <v>85000</v>
      </c>
      <c r="P12" s="28">
        <f t="shared" si="2"/>
        <v>1446543</v>
      </c>
    </row>
    <row r="13" spans="1:16" ht="15" x14ac:dyDescent="0.25">
      <c r="B13" s="16"/>
      <c r="C13" s="29" t="s">
        <v>80</v>
      </c>
      <c r="D13" s="30">
        <v>20000</v>
      </c>
      <c r="E13" s="30">
        <v>44568</v>
      </c>
      <c r="F13" s="30">
        <v>55000</v>
      </c>
      <c r="G13" s="30">
        <v>20000</v>
      </c>
      <c r="H13" s="30">
        <v>20000</v>
      </c>
      <c r="I13" s="30">
        <v>55000</v>
      </c>
      <c r="J13" s="30">
        <v>20000</v>
      </c>
      <c r="K13" s="30">
        <v>45000</v>
      </c>
      <c r="L13" s="30">
        <v>55000</v>
      </c>
      <c r="M13" s="30">
        <v>20000</v>
      </c>
      <c r="N13" s="30">
        <v>20000</v>
      </c>
      <c r="O13" s="30">
        <v>55000</v>
      </c>
      <c r="P13" s="30">
        <f>SUM(D13:O13)</f>
        <v>429568</v>
      </c>
    </row>
    <row r="14" spans="1:16" ht="15" x14ac:dyDescent="0.25">
      <c r="B14" s="16"/>
      <c r="C14" s="29" t="s">
        <v>71</v>
      </c>
      <c r="D14" s="30">
        <v>31575</v>
      </c>
      <c r="E14" s="30">
        <v>5000</v>
      </c>
      <c r="F14" s="30">
        <v>10000</v>
      </c>
      <c r="G14" s="30">
        <v>10000</v>
      </c>
      <c r="H14" s="30">
        <v>24000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f t="shared" ref="P14:P17" si="3">SUM(D14:O14)</f>
        <v>80575</v>
      </c>
    </row>
    <row r="15" spans="1:16" x14ac:dyDescent="0.2">
      <c r="B15" s="24"/>
      <c r="C15" s="29" t="s">
        <v>3</v>
      </c>
      <c r="D15" s="30">
        <v>22000</v>
      </c>
      <c r="E15" s="30">
        <v>26000</v>
      </c>
      <c r="F15" s="30">
        <v>27000</v>
      </c>
      <c r="G15" s="30">
        <v>20000</v>
      </c>
      <c r="H15" s="30">
        <v>22000</v>
      </c>
      <c r="I15" s="30">
        <v>31000</v>
      </c>
      <c r="J15" s="30">
        <v>20000</v>
      </c>
      <c r="K15" s="30">
        <v>20000</v>
      </c>
      <c r="L15" s="30">
        <v>25000</v>
      </c>
      <c r="M15" s="30">
        <v>20000</v>
      </c>
      <c r="N15" s="30">
        <v>20000</v>
      </c>
      <c r="O15" s="30">
        <v>6000</v>
      </c>
      <c r="P15" s="30">
        <f t="shared" si="3"/>
        <v>259000</v>
      </c>
    </row>
    <row r="16" spans="1:16" x14ac:dyDescent="0.2">
      <c r="B16" s="24"/>
      <c r="C16" s="29" t="s">
        <v>4</v>
      </c>
      <c r="D16" s="30">
        <v>28000</v>
      </c>
      <c r="E16" s="30">
        <v>26000</v>
      </c>
      <c r="F16" s="30">
        <v>27000</v>
      </c>
      <c r="G16" s="30">
        <v>32000</v>
      </c>
      <c r="H16" s="30">
        <v>38400</v>
      </c>
      <c r="I16" s="30">
        <v>31000</v>
      </c>
      <c r="J16" s="30">
        <v>20000</v>
      </c>
      <c r="K16" s="30">
        <v>20000</v>
      </c>
      <c r="L16" s="30">
        <v>25000</v>
      </c>
      <c r="M16" s="30">
        <v>20000</v>
      </c>
      <c r="N16" s="30">
        <v>20000</v>
      </c>
      <c r="O16" s="30">
        <v>9000</v>
      </c>
      <c r="P16" s="30">
        <f t="shared" si="3"/>
        <v>296400</v>
      </c>
    </row>
    <row r="17" spans="2:16" x14ac:dyDescent="0.2">
      <c r="B17" s="24"/>
      <c r="C17" s="29" t="s">
        <v>5</v>
      </c>
      <c r="D17" s="30">
        <v>40000</v>
      </c>
      <c r="E17" s="30">
        <v>40000</v>
      </c>
      <c r="F17" s="30">
        <v>50000</v>
      </c>
      <c r="G17" s="30">
        <v>48000</v>
      </c>
      <c r="H17" s="30">
        <v>48000</v>
      </c>
      <c r="I17" s="30">
        <v>33000</v>
      </c>
      <c r="J17" s="30">
        <v>20000</v>
      </c>
      <c r="K17" s="30">
        <v>20000</v>
      </c>
      <c r="L17" s="30">
        <v>27000</v>
      </c>
      <c r="M17" s="30">
        <v>20000</v>
      </c>
      <c r="N17" s="30">
        <v>20000</v>
      </c>
      <c r="O17" s="30">
        <v>15000</v>
      </c>
      <c r="P17" s="30">
        <f t="shared" si="3"/>
        <v>381000</v>
      </c>
    </row>
    <row r="18" spans="2:16" x14ac:dyDescent="0.2">
      <c r="B18" s="24"/>
      <c r="C18" s="24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2:16" ht="13.5" customHeight="1" x14ac:dyDescent="0.25">
      <c r="B19" s="16" t="s">
        <v>113</v>
      </c>
      <c r="D19" s="28">
        <f>+D20+D24+D28+D32</f>
        <v>40000</v>
      </c>
      <c r="E19" s="28">
        <f t="shared" ref="E19:P19" si="4">+E20+E24+E28+E32</f>
        <v>30000</v>
      </c>
      <c r="F19" s="28">
        <f t="shared" si="4"/>
        <v>79000</v>
      </c>
      <c r="G19" s="28">
        <f t="shared" si="4"/>
        <v>95000</v>
      </c>
      <c r="H19" s="28">
        <f t="shared" si="4"/>
        <v>95000</v>
      </c>
      <c r="I19" s="28">
        <f t="shared" si="4"/>
        <v>142000</v>
      </c>
      <c r="J19" s="28">
        <f t="shared" si="4"/>
        <v>208860</v>
      </c>
      <c r="K19" s="28">
        <f t="shared" si="4"/>
        <v>97000</v>
      </c>
      <c r="L19" s="28">
        <f t="shared" si="4"/>
        <v>187950</v>
      </c>
      <c r="M19" s="28">
        <f t="shared" si="4"/>
        <v>89893</v>
      </c>
      <c r="N19" s="28">
        <f t="shared" si="4"/>
        <v>70000</v>
      </c>
      <c r="O19" s="28">
        <f t="shared" si="4"/>
        <v>0</v>
      </c>
      <c r="P19" s="28">
        <f t="shared" si="4"/>
        <v>1134703</v>
      </c>
    </row>
    <row r="20" spans="2:16" ht="15" x14ac:dyDescent="0.25">
      <c r="B20" s="24"/>
      <c r="C20" s="31" t="s">
        <v>9</v>
      </c>
      <c r="D20" s="25">
        <f>SUM(D21:D23)</f>
        <v>0</v>
      </c>
      <c r="E20" s="25">
        <f t="shared" ref="E20:J20" si="5">SUM(E21:E23)</f>
        <v>0</v>
      </c>
      <c r="F20" s="25">
        <f t="shared" si="5"/>
        <v>0</v>
      </c>
      <c r="G20" s="25">
        <f t="shared" si="5"/>
        <v>35000</v>
      </c>
      <c r="H20" s="25">
        <f t="shared" si="5"/>
        <v>50000</v>
      </c>
      <c r="I20" s="25">
        <f t="shared" si="5"/>
        <v>0</v>
      </c>
      <c r="J20" s="25">
        <f t="shared" si="5"/>
        <v>0</v>
      </c>
      <c r="K20" s="25">
        <f t="shared" ref="K20:L20" si="6">SUM(K21:K23)</f>
        <v>0</v>
      </c>
      <c r="L20" s="25">
        <f t="shared" si="6"/>
        <v>35000</v>
      </c>
      <c r="M20" s="25">
        <f t="shared" ref="M20:N20" si="7">SUM(M21:M23)</f>
        <v>35000</v>
      </c>
      <c r="N20" s="25">
        <f t="shared" si="7"/>
        <v>35000</v>
      </c>
      <c r="O20" s="25">
        <f t="shared" ref="O20" si="8">SUM(O21:O23)</f>
        <v>0</v>
      </c>
      <c r="P20" s="25">
        <f>SUM(P21:P23)</f>
        <v>190000</v>
      </c>
    </row>
    <row r="21" spans="2:16" x14ac:dyDescent="0.2">
      <c r="B21" s="24"/>
      <c r="C21" s="29" t="s">
        <v>72</v>
      </c>
      <c r="D21" s="27">
        <v>0</v>
      </c>
      <c r="E21" s="27">
        <v>0</v>
      </c>
      <c r="F21" s="27">
        <v>0</v>
      </c>
      <c r="G21" s="27">
        <v>35000</v>
      </c>
      <c r="H21" s="27">
        <v>35000</v>
      </c>
      <c r="I21" s="27">
        <v>0</v>
      </c>
      <c r="J21" s="27">
        <v>0</v>
      </c>
      <c r="K21" s="27">
        <v>0</v>
      </c>
      <c r="L21" s="27">
        <v>35000</v>
      </c>
      <c r="M21" s="27">
        <v>35000</v>
      </c>
      <c r="N21" s="27">
        <v>35000</v>
      </c>
      <c r="O21" s="27">
        <v>0</v>
      </c>
      <c r="P21" s="27">
        <f>SUM(D21:O21)</f>
        <v>175000</v>
      </c>
    </row>
    <row r="22" spans="2:16" x14ac:dyDescent="0.2">
      <c r="B22" s="24"/>
      <c r="C22" s="29" t="s">
        <v>73</v>
      </c>
      <c r="D22" s="27">
        <v>0</v>
      </c>
      <c r="E22" s="27">
        <v>0</v>
      </c>
      <c r="F22" s="27">
        <v>0</v>
      </c>
      <c r="G22" s="27">
        <v>0</v>
      </c>
      <c r="H22" s="27">
        <v>10000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f t="shared" ref="P22:P23" si="9">SUM(D22:O22)</f>
        <v>10000</v>
      </c>
    </row>
    <row r="23" spans="2:16" x14ac:dyDescent="0.2">
      <c r="B23" s="24"/>
      <c r="C23" s="29" t="s">
        <v>115</v>
      </c>
      <c r="D23" s="27">
        <v>0</v>
      </c>
      <c r="E23" s="27">
        <v>0</v>
      </c>
      <c r="F23" s="27">
        <v>0</v>
      </c>
      <c r="G23" s="27">
        <v>0</v>
      </c>
      <c r="H23" s="27">
        <v>5000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f t="shared" si="9"/>
        <v>5000</v>
      </c>
    </row>
    <row r="24" spans="2:16" ht="15" x14ac:dyDescent="0.25">
      <c r="B24" s="24"/>
      <c r="C24" s="31" t="s">
        <v>10</v>
      </c>
      <c r="D24" s="25">
        <f>SUM(D25:D27)</f>
        <v>0</v>
      </c>
      <c r="E24" s="25">
        <f t="shared" ref="E24:J24" si="10">SUM(E25:E27)</f>
        <v>0</v>
      </c>
      <c r="F24" s="25">
        <f t="shared" si="10"/>
        <v>0</v>
      </c>
      <c r="G24" s="25">
        <f t="shared" si="10"/>
        <v>60000</v>
      </c>
      <c r="H24" s="25">
        <f t="shared" si="10"/>
        <v>45000</v>
      </c>
      <c r="I24" s="25">
        <f t="shared" si="10"/>
        <v>42000</v>
      </c>
      <c r="J24" s="25">
        <f t="shared" si="10"/>
        <v>113971</v>
      </c>
      <c r="K24" s="25">
        <f t="shared" ref="K24:L24" si="11">SUM(K25:K27)</f>
        <v>55000</v>
      </c>
      <c r="L24" s="25">
        <f t="shared" si="11"/>
        <v>80000</v>
      </c>
      <c r="M24" s="25">
        <f t="shared" ref="M24:N24" si="12">SUM(M25:M27)</f>
        <v>54893</v>
      </c>
      <c r="N24" s="25">
        <f t="shared" si="12"/>
        <v>0</v>
      </c>
      <c r="O24" s="25">
        <f t="shared" ref="O24" si="13">SUM(O25:O27)</f>
        <v>0</v>
      </c>
      <c r="P24" s="25">
        <f>SUM(P25:P27)</f>
        <v>450864</v>
      </c>
    </row>
    <row r="25" spans="2:16" x14ac:dyDescent="0.2">
      <c r="B25" s="24"/>
      <c r="C25" s="29" t="s">
        <v>72</v>
      </c>
      <c r="D25" s="27">
        <v>0</v>
      </c>
      <c r="E25" s="27">
        <v>0</v>
      </c>
      <c r="F25" s="27">
        <v>0</v>
      </c>
      <c r="G25" s="27">
        <v>35000</v>
      </c>
      <c r="H25" s="27">
        <v>35000</v>
      </c>
      <c r="I25" s="27">
        <v>35000</v>
      </c>
      <c r="J25" s="27">
        <v>70000</v>
      </c>
      <c r="K25" s="27">
        <v>35000</v>
      </c>
      <c r="L25" s="27">
        <v>70000</v>
      </c>
      <c r="M25" s="27">
        <v>34893</v>
      </c>
      <c r="N25" s="27">
        <v>0</v>
      </c>
      <c r="O25" s="27">
        <v>0</v>
      </c>
      <c r="P25" s="27">
        <f>SUM(D25:O25)</f>
        <v>314893</v>
      </c>
    </row>
    <row r="26" spans="2:16" x14ac:dyDescent="0.2">
      <c r="B26" s="24"/>
      <c r="C26" s="29" t="s">
        <v>73</v>
      </c>
      <c r="D26" s="27">
        <v>0</v>
      </c>
      <c r="E26" s="27">
        <v>0</v>
      </c>
      <c r="F26" s="27">
        <v>0</v>
      </c>
      <c r="G26" s="27">
        <v>25000</v>
      </c>
      <c r="H26" s="27">
        <v>10000</v>
      </c>
      <c r="I26" s="27">
        <v>7000</v>
      </c>
      <c r="J26" s="27">
        <v>12971</v>
      </c>
      <c r="K26" s="27">
        <v>10000</v>
      </c>
      <c r="L26" s="27">
        <v>10000</v>
      </c>
      <c r="M26" s="27">
        <v>20000</v>
      </c>
      <c r="N26" s="27">
        <v>0</v>
      </c>
      <c r="O26" s="27">
        <v>0</v>
      </c>
      <c r="P26" s="27">
        <f t="shared" ref="P26:P27" si="14">SUM(D26:O26)</f>
        <v>94971</v>
      </c>
    </row>
    <row r="27" spans="2:16" x14ac:dyDescent="0.2">
      <c r="B27" s="24"/>
      <c r="C27" s="29" t="s">
        <v>115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31000</v>
      </c>
      <c r="K27" s="27">
        <v>10000</v>
      </c>
      <c r="L27" s="27">
        <v>0</v>
      </c>
      <c r="M27" s="27">
        <v>0</v>
      </c>
      <c r="N27" s="27">
        <v>0</v>
      </c>
      <c r="O27" s="27">
        <v>0</v>
      </c>
      <c r="P27" s="27">
        <f t="shared" si="14"/>
        <v>41000</v>
      </c>
    </row>
    <row r="28" spans="2:16" ht="15" x14ac:dyDescent="0.25">
      <c r="B28" s="24"/>
      <c r="C28" s="31" t="s">
        <v>11</v>
      </c>
      <c r="D28" s="25">
        <f>SUM(D29:D31)</f>
        <v>40000</v>
      </c>
      <c r="E28" s="25">
        <f t="shared" ref="E28:J28" si="15">SUM(E29:E31)</f>
        <v>30000</v>
      </c>
      <c r="F28" s="25">
        <f t="shared" si="15"/>
        <v>79000</v>
      </c>
      <c r="G28" s="25">
        <f t="shared" si="15"/>
        <v>0</v>
      </c>
      <c r="H28" s="25">
        <f t="shared" si="15"/>
        <v>0</v>
      </c>
      <c r="I28" s="25">
        <f t="shared" si="15"/>
        <v>100000</v>
      </c>
      <c r="J28" s="25">
        <f t="shared" si="15"/>
        <v>40000</v>
      </c>
      <c r="K28" s="25">
        <f t="shared" ref="K28:L28" si="16">SUM(K29:K31)</f>
        <v>42000</v>
      </c>
      <c r="L28" s="25">
        <f t="shared" si="16"/>
        <v>72950</v>
      </c>
      <c r="M28" s="25">
        <f t="shared" ref="M28:N28" si="17">SUM(M29:M31)</f>
        <v>0</v>
      </c>
      <c r="N28" s="25">
        <f t="shared" si="17"/>
        <v>35000</v>
      </c>
      <c r="O28" s="25">
        <f t="shared" ref="O28" si="18">SUM(O29:O31)</f>
        <v>0</v>
      </c>
      <c r="P28" s="25">
        <f>SUM(P29:P31)</f>
        <v>438950</v>
      </c>
    </row>
    <row r="29" spans="2:16" x14ac:dyDescent="0.2">
      <c r="B29" s="24"/>
      <c r="C29" s="29" t="s">
        <v>72</v>
      </c>
      <c r="D29" s="27">
        <v>30000</v>
      </c>
      <c r="E29" s="27">
        <v>30000</v>
      </c>
      <c r="F29" s="27">
        <v>60000</v>
      </c>
      <c r="G29" s="27">
        <v>0</v>
      </c>
      <c r="H29" s="27">
        <v>0</v>
      </c>
      <c r="I29" s="27">
        <v>70000</v>
      </c>
      <c r="J29" s="27">
        <v>35000</v>
      </c>
      <c r="K29" s="27">
        <v>35000</v>
      </c>
      <c r="L29" s="27">
        <v>70000</v>
      </c>
      <c r="M29" s="27">
        <v>0</v>
      </c>
      <c r="N29" s="27">
        <v>35000</v>
      </c>
      <c r="O29" s="27">
        <v>0</v>
      </c>
      <c r="P29" s="27">
        <f>SUM(D29:O29)</f>
        <v>365000</v>
      </c>
    </row>
    <row r="30" spans="2:16" x14ac:dyDescent="0.2">
      <c r="B30" s="24"/>
      <c r="C30" s="29" t="s">
        <v>73</v>
      </c>
      <c r="D30" s="27">
        <v>10000</v>
      </c>
      <c r="E30" s="27">
        <v>0</v>
      </c>
      <c r="F30" s="27">
        <v>0</v>
      </c>
      <c r="G30" s="27">
        <v>0</v>
      </c>
      <c r="H30" s="27">
        <v>0</v>
      </c>
      <c r="I30" s="27">
        <v>10000</v>
      </c>
      <c r="J30" s="27">
        <v>5000</v>
      </c>
      <c r="K30" s="27">
        <v>7000</v>
      </c>
      <c r="L30" s="27">
        <v>2950</v>
      </c>
      <c r="M30" s="27">
        <v>0</v>
      </c>
      <c r="N30" s="27">
        <v>0</v>
      </c>
      <c r="O30" s="27">
        <v>0</v>
      </c>
      <c r="P30" s="27">
        <f t="shared" ref="P30:P31" si="19">SUM(D30:O30)</f>
        <v>34950</v>
      </c>
    </row>
    <row r="31" spans="2:16" x14ac:dyDescent="0.2">
      <c r="B31" s="24"/>
      <c r="C31" s="29" t="s">
        <v>115</v>
      </c>
      <c r="D31" s="27">
        <v>0</v>
      </c>
      <c r="E31" s="27">
        <v>0</v>
      </c>
      <c r="F31" s="27">
        <v>19000</v>
      </c>
      <c r="G31" s="27">
        <v>0</v>
      </c>
      <c r="H31" s="27">
        <v>0</v>
      </c>
      <c r="I31" s="27">
        <v>20000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f t="shared" si="19"/>
        <v>39000</v>
      </c>
    </row>
    <row r="32" spans="2:16" ht="15" x14ac:dyDescent="0.25">
      <c r="B32" s="24"/>
      <c r="C32" s="31" t="s">
        <v>12</v>
      </c>
      <c r="D32" s="25">
        <f t="shared" ref="D32:P32" si="20">SUM(D33:D34)</f>
        <v>0</v>
      </c>
      <c r="E32" s="25">
        <f t="shared" si="20"/>
        <v>0</v>
      </c>
      <c r="F32" s="25">
        <f t="shared" si="20"/>
        <v>0</v>
      </c>
      <c r="G32" s="25">
        <f t="shared" si="20"/>
        <v>0</v>
      </c>
      <c r="H32" s="25">
        <f t="shared" si="20"/>
        <v>0</v>
      </c>
      <c r="I32" s="25">
        <f t="shared" si="20"/>
        <v>0</v>
      </c>
      <c r="J32" s="25">
        <f t="shared" si="20"/>
        <v>54889</v>
      </c>
      <c r="K32" s="25">
        <f t="shared" si="20"/>
        <v>0</v>
      </c>
      <c r="L32" s="25">
        <f t="shared" si="20"/>
        <v>0</v>
      </c>
      <c r="M32" s="25">
        <f t="shared" si="20"/>
        <v>0</v>
      </c>
      <c r="N32" s="25">
        <f t="shared" si="20"/>
        <v>0</v>
      </c>
      <c r="O32" s="25">
        <f t="shared" si="20"/>
        <v>0</v>
      </c>
      <c r="P32" s="25">
        <f t="shared" si="20"/>
        <v>54889</v>
      </c>
    </row>
    <row r="33" spans="1:16" x14ac:dyDescent="0.2">
      <c r="B33" s="24"/>
      <c r="C33" s="29" t="s">
        <v>72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51799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f>SUM(D33:O33)</f>
        <v>51799</v>
      </c>
    </row>
    <row r="34" spans="1:16" x14ac:dyDescent="0.2">
      <c r="B34" s="24"/>
      <c r="C34" s="29" t="s">
        <v>73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3090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f t="shared" ref="P34" si="21">SUM(D34:O34)</f>
        <v>3090</v>
      </c>
    </row>
    <row r="35" spans="1:16" x14ac:dyDescent="0.2">
      <c r="B35" s="24"/>
      <c r="C35" s="29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 ht="14.25" customHeight="1" x14ac:dyDescent="0.25">
      <c r="A36" s="16"/>
      <c r="B36" s="16" t="s">
        <v>54</v>
      </c>
      <c r="D36" s="28">
        <f t="shared" ref="D36:P36" si="22">+D38+D42</f>
        <v>50000</v>
      </c>
      <c r="E36" s="28">
        <f t="shared" si="22"/>
        <v>0</v>
      </c>
      <c r="F36" s="28">
        <f t="shared" si="22"/>
        <v>463322</v>
      </c>
      <c r="G36" s="28">
        <f t="shared" si="22"/>
        <v>0</v>
      </c>
      <c r="H36" s="28">
        <f t="shared" si="22"/>
        <v>0</v>
      </c>
      <c r="I36" s="28">
        <f t="shared" si="22"/>
        <v>40000</v>
      </c>
      <c r="J36" s="28">
        <f t="shared" si="22"/>
        <v>0</v>
      </c>
      <c r="K36" s="28">
        <f t="shared" si="22"/>
        <v>35000</v>
      </c>
      <c r="L36" s="28">
        <f t="shared" si="22"/>
        <v>0</v>
      </c>
      <c r="M36" s="28">
        <f t="shared" si="22"/>
        <v>0</v>
      </c>
      <c r="N36" s="28">
        <f t="shared" si="22"/>
        <v>0</v>
      </c>
      <c r="O36" s="28">
        <f t="shared" si="22"/>
        <v>360025</v>
      </c>
      <c r="P36" s="28">
        <f t="shared" si="22"/>
        <v>948347</v>
      </c>
    </row>
    <row r="37" spans="1:16" ht="6.75" customHeight="1" x14ac:dyDescent="0.2"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 ht="16.5" customHeight="1" x14ac:dyDescent="0.25">
      <c r="B38" s="16"/>
      <c r="C38" s="16" t="s">
        <v>62</v>
      </c>
      <c r="D38" s="25">
        <f>SUM(+D39+D40)</f>
        <v>0</v>
      </c>
      <c r="E38" s="25">
        <f t="shared" ref="E38:P38" si="23">SUM(+E39+E40)</f>
        <v>0</v>
      </c>
      <c r="F38" s="25">
        <f t="shared" si="23"/>
        <v>463322</v>
      </c>
      <c r="G38" s="25">
        <f t="shared" si="23"/>
        <v>0</v>
      </c>
      <c r="H38" s="25">
        <f t="shared" si="23"/>
        <v>0</v>
      </c>
      <c r="I38" s="25">
        <f t="shared" si="23"/>
        <v>0</v>
      </c>
      <c r="J38" s="25">
        <f t="shared" si="23"/>
        <v>0</v>
      </c>
      <c r="K38" s="25">
        <f t="shared" si="23"/>
        <v>0</v>
      </c>
      <c r="L38" s="25">
        <f t="shared" si="23"/>
        <v>0</v>
      </c>
      <c r="M38" s="25">
        <f t="shared" si="23"/>
        <v>0</v>
      </c>
      <c r="N38" s="25">
        <f t="shared" si="23"/>
        <v>0</v>
      </c>
      <c r="O38" s="25">
        <f t="shared" si="23"/>
        <v>360025</v>
      </c>
      <c r="P38" s="25">
        <f t="shared" si="23"/>
        <v>823347</v>
      </c>
    </row>
    <row r="39" spans="1:16" x14ac:dyDescent="0.2">
      <c r="B39" s="24"/>
      <c r="C39" s="32" t="s">
        <v>19</v>
      </c>
      <c r="D39" s="27">
        <v>0</v>
      </c>
      <c r="E39" s="27">
        <v>0</v>
      </c>
      <c r="F39" s="27">
        <v>463322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f>SUM(D39:O39)</f>
        <v>463322</v>
      </c>
    </row>
    <row r="40" spans="1:16" x14ac:dyDescent="0.2">
      <c r="B40" s="24"/>
      <c r="C40" s="32" t="s">
        <v>130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360025</v>
      </c>
      <c r="P40" s="27">
        <f t="shared" ref="P40" si="24">SUM(D40:O40)</f>
        <v>360025</v>
      </c>
    </row>
    <row r="41" spans="1:16" ht="10.5" customHeight="1" x14ac:dyDescent="0.2">
      <c r="B41" s="24"/>
      <c r="C41" s="29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 ht="15" x14ac:dyDescent="0.25">
      <c r="B42" s="24"/>
      <c r="C42" s="31" t="s">
        <v>46</v>
      </c>
      <c r="D42" s="28">
        <f>+D43+D44</f>
        <v>50000</v>
      </c>
      <c r="E42" s="28">
        <f t="shared" ref="E42:P42" si="25">+E43+E44</f>
        <v>0</v>
      </c>
      <c r="F42" s="28">
        <f t="shared" si="25"/>
        <v>0</v>
      </c>
      <c r="G42" s="28">
        <f t="shared" si="25"/>
        <v>0</v>
      </c>
      <c r="H42" s="28">
        <f t="shared" si="25"/>
        <v>0</v>
      </c>
      <c r="I42" s="28">
        <f t="shared" si="25"/>
        <v>40000</v>
      </c>
      <c r="J42" s="28">
        <f t="shared" si="25"/>
        <v>0</v>
      </c>
      <c r="K42" s="28">
        <f t="shared" si="25"/>
        <v>35000</v>
      </c>
      <c r="L42" s="28">
        <f t="shared" si="25"/>
        <v>0</v>
      </c>
      <c r="M42" s="28">
        <f t="shared" si="25"/>
        <v>0</v>
      </c>
      <c r="N42" s="28">
        <f t="shared" si="25"/>
        <v>0</v>
      </c>
      <c r="O42" s="28">
        <f t="shared" si="25"/>
        <v>0</v>
      </c>
      <c r="P42" s="28">
        <f t="shared" si="25"/>
        <v>125000</v>
      </c>
    </row>
    <row r="43" spans="1:16" x14ac:dyDescent="0.2">
      <c r="B43" s="24"/>
      <c r="C43" s="32" t="s">
        <v>127</v>
      </c>
      <c r="D43" s="27">
        <v>50000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f t="shared" ref="P43:P44" si="26">SUM(D43:O43)</f>
        <v>50000</v>
      </c>
    </row>
    <row r="44" spans="1:16" x14ac:dyDescent="0.2">
      <c r="B44" s="24"/>
      <c r="C44" s="32" t="s">
        <v>128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40000</v>
      </c>
      <c r="J44" s="27">
        <v>0</v>
      </c>
      <c r="K44" s="27">
        <v>35000</v>
      </c>
      <c r="L44" s="27">
        <v>0</v>
      </c>
      <c r="M44" s="27">
        <v>0</v>
      </c>
      <c r="N44" s="27">
        <v>0</v>
      </c>
      <c r="O44" s="27">
        <v>0</v>
      </c>
      <c r="P44" s="27">
        <f t="shared" si="26"/>
        <v>75000</v>
      </c>
    </row>
    <row r="45" spans="1:16" x14ac:dyDescent="0.2">
      <c r="B45" s="24"/>
      <c r="C45" s="29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</row>
    <row r="46" spans="1:16" ht="13.5" customHeight="1" x14ac:dyDescent="0.25">
      <c r="A46" s="24"/>
      <c r="B46" s="31" t="s">
        <v>83</v>
      </c>
      <c r="D46" s="25">
        <f>D48+D50</f>
        <v>140</v>
      </c>
      <c r="E46" s="25">
        <f t="shared" ref="E46:P46" si="27">E48+E50</f>
        <v>163</v>
      </c>
      <c r="F46" s="25">
        <f t="shared" si="27"/>
        <v>127</v>
      </c>
      <c r="G46" s="25">
        <f t="shared" si="27"/>
        <v>123</v>
      </c>
      <c r="H46" s="25">
        <f t="shared" si="27"/>
        <v>84</v>
      </c>
      <c r="I46" s="25">
        <f t="shared" si="27"/>
        <v>167</v>
      </c>
      <c r="J46" s="25">
        <f t="shared" si="27"/>
        <v>96</v>
      </c>
      <c r="K46" s="25">
        <f t="shared" si="27"/>
        <v>91</v>
      </c>
      <c r="L46" s="25">
        <f t="shared" si="27"/>
        <v>73</v>
      </c>
      <c r="M46" s="25">
        <f>M48+M50</f>
        <v>80625</v>
      </c>
      <c r="N46" s="25">
        <f>N48+N50</f>
        <v>31.965</v>
      </c>
      <c r="O46" s="25">
        <f>O48+O50</f>
        <v>55</v>
      </c>
      <c r="P46" s="25">
        <f t="shared" si="27"/>
        <v>81775.964999999997</v>
      </c>
    </row>
    <row r="47" spans="1:16" ht="13.5" customHeight="1" x14ac:dyDescent="0.25">
      <c r="A47" s="24"/>
      <c r="B47" s="31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16" s="16" customFormat="1" ht="15" x14ac:dyDescent="0.25">
      <c r="A48" s="37"/>
      <c r="B48" s="37"/>
      <c r="C48" s="31" t="s">
        <v>124</v>
      </c>
      <c r="D48" s="44">
        <v>140</v>
      </c>
      <c r="E48" s="44">
        <v>163</v>
      </c>
      <c r="F48" s="44">
        <v>127</v>
      </c>
      <c r="G48" s="44">
        <v>123</v>
      </c>
      <c r="H48" s="44">
        <v>84</v>
      </c>
      <c r="I48" s="44">
        <v>167</v>
      </c>
      <c r="J48" s="44">
        <v>96</v>
      </c>
      <c r="K48" s="44">
        <v>91</v>
      </c>
      <c r="L48" s="44">
        <v>73</v>
      </c>
      <c r="M48" s="44">
        <v>74</v>
      </c>
      <c r="N48" s="44">
        <v>31.965</v>
      </c>
      <c r="O48" s="44">
        <v>55</v>
      </c>
      <c r="P48" s="44">
        <f>SUM(D48:O48)</f>
        <v>1224.9649999999999</v>
      </c>
    </row>
    <row r="49" spans="1:16" x14ac:dyDescent="0.2">
      <c r="A49" s="24"/>
      <c r="B49" s="24"/>
      <c r="C49" s="29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1:16" s="16" customFormat="1" ht="15" x14ac:dyDescent="0.25">
      <c r="A50" s="37"/>
      <c r="B50" s="37"/>
      <c r="C50" s="31" t="s">
        <v>121</v>
      </c>
      <c r="D50" s="44">
        <f>SUM(D51:D52)</f>
        <v>0</v>
      </c>
      <c r="E50" s="44">
        <f t="shared" ref="E50:M50" si="28">SUM(E51:E52)</f>
        <v>0</v>
      </c>
      <c r="F50" s="44">
        <f t="shared" si="28"/>
        <v>0</v>
      </c>
      <c r="G50" s="44">
        <f t="shared" si="28"/>
        <v>0</v>
      </c>
      <c r="H50" s="44">
        <f t="shared" si="28"/>
        <v>0</v>
      </c>
      <c r="I50" s="44">
        <f t="shared" si="28"/>
        <v>0</v>
      </c>
      <c r="J50" s="44">
        <f t="shared" si="28"/>
        <v>0</v>
      </c>
      <c r="K50" s="44">
        <f t="shared" si="28"/>
        <v>0</v>
      </c>
      <c r="L50" s="44">
        <f t="shared" si="28"/>
        <v>0</v>
      </c>
      <c r="M50" s="44">
        <f t="shared" si="28"/>
        <v>80551</v>
      </c>
      <c r="N50" s="44">
        <f t="shared" ref="N50:O50" si="29">SUM(N51:N52)</f>
        <v>0</v>
      </c>
      <c r="O50" s="44">
        <f t="shared" si="29"/>
        <v>0</v>
      </c>
      <c r="P50" s="44">
        <f>SUM(P51:P52)</f>
        <v>80551</v>
      </c>
    </row>
    <row r="51" spans="1:16" x14ac:dyDescent="0.2">
      <c r="A51" s="24"/>
      <c r="B51" s="24"/>
      <c r="C51" s="32" t="s">
        <v>122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56300</v>
      </c>
      <c r="N51" s="27">
        <v>0</v>
      </c>
      <c r="O51" s="27">
        <v>0</v>
      </c>
      <c r="P51" s="27">
        <f>SUM(D51:O51)</f>
        <v>56300</v>
      </c>
    </row>
    <row r="52" spans="1:16" x14ac:dyDescent="0.2">
      <c r="A52" s="24"/>
      <c r="B52" s="24"/>
      <c r="C52" s="32" t="s">
        <v>123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24251</v>
      </c>
      <c r="N52" s="27">
        <v>0</v>
      </c>
      <c r="O52" s="27">
        <v>0</v>
      </c>
      <c r="P52" s="27">
        <f>SUM(D52:O52)</f>
        <v>24251</v>
      </c>
    </row>
    <row r="53" spans="1:16" x14ac:dyDescent="0.2">
      <c r="A53" s="24"/>
      <c r="B53" s="24"/>
      <c r="C53" s="32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</row>
    <row r="54" spans="1:16" s="16" customFormat="1" ht="14.25" customHeight="1" x14ac:dyDescent="0.25">
      <c r="A54" s="31" t="s">
        <v>86</v>
      </c>
      <c r="B54" s="31"/>
      <c r="D54" s="25">
        <f t="shared" ref="D54:P54" si="30">SUM(D55:D55)</f>
        <v>0</v>
      </c>
      <c r="E54" s="25">
        <f t="shared" si="30"/>
        <v>0</v>
      </c>
      <c r="F54" s="25">
        <f t="shared" si="30"/>
        <v>0</v>
      </c>
      <c r="G54" s="25">
        <f t="shared" si="30"/>
        <v>0</v>
      </c>
      <c r="H54" s="25">
        <f t="shared" si="30"/>
        <v>0</v>
      </c>
      <c r="I54" s="25">
        <f t="shared" si="30"/>
        <v>0</v>
      </c>
      <c r="J54" s="25">
        <f t="shared" si="30"/>
        <v>0</v>
      </c>
      <c r="K54" s="25">
        <f t="shared" ref="K54:L54" si="31">SUM(K55:K55)</f>
        <v>0</v>
      </c>
      <c r="L54" s="25">
        <f t="shared" si="31"/>
        <v>0</v>
      </c>
      <c r="M54" s="25">
        <f t="shared" ref="M54:N54" si="32">SUM(M55:M55)</f>
        <v>0</v>
      </c>
      <c r="N54" s="25">
        <f t="shared" si="32"/>
        <v>0</v>
      </c>
      <c r="O54" s="25">
        <f t="shared" ref="O54" si="33">SUM(O55:O55)</f>
        <v>0</v>
      </c>
      <c r="P54" s="25">
        <f t="shared" si="30"/>
        <v>0</v>
      </c>
    </row>
    <row r="55" spans="1:16" ht="17.25" customHeight="1" x14ac:dyDescent="0.25">
      <c r="A55" s="24"/>
      <c r="B55" s="31"/>
      <c r="C55" s="29"/>
      <c r="D55" s="27"/>
    </row>
    <row r="56" spans="1:16" ht="15" x14ac:dyDescent="0.25">
      <c r="A56" s="24"/>
      <c r="B56" s="31"/>
      <c r="C56" s="29"/>
      <c r="D56" s="27"/>
    </row>
    <row r="57" spans="1:16" ht="15" x14ac:dyDescent="0.25">
      <c r="A57" s="24"/>
      <c r="B57" s="31"/>
      <c r="D57" s="33"/>
    </row>
    <row r="58" spans="1:16" s="42" customFormat="1" ht="13.5" customHeight="1" x14ac:dyDescent="0.2">
      <c r="A58" s="38"/>
      <c r="B58" s="39"/>
      <c r="C58" s="40" t="s">
        <v>18</v>
      </c>
      <c r="D58" s="41"/>
    </row>
    <row r="59" spans="1:16" s="42" customFormat="1" ht="7.5" customHeight="1" x14ac:dyDescent="0.2">
      <c r="A59" s="38"/>
      <c r="B59" s="39"/>
      <c r="C59" s="39"/>
      <c r="D59" s="41"/>
    </row>
    <row r="60" spans="1:16" s="42" customFormat="1" ht="12" customHeight="1" x14ac:dyDescent="0.2">
      <c r="A60" s="38"/>
      <c r="B60" s="39"/>
      <c r="C60" s="40" t="s">
        <v>32</v>
      </c>
      <c r="D60" s="41"/>
    </row>
    <row r="61" spans="1:16" ht="12" customHeight="1" x14ac:dyDescent="0.2">
      <c r="A61" s="24"/>
      <c r="B61" s="29"/>
      <c r="C61" s="34"/>
      <c r="D61" s="27"/>
    </row>
    <row r="62" spans="1:16" ht="14.25" customHeight="1" x14ac:dyDescent="0.2">
      <c r="A62" s="24"/>
      <c r="B62" s="29"/>
      <c r="C62" s="97"/>
      <c r="D62" s="97"/>
    </row>
    <row r="63" spans="1:16" ht="11.25" customHeight="1" x14ac:dyDescent="0.2">
      <c r="A63" s="24"/>
      <c r="B63" s="29"/>
      <c r="C63" s="29"/>
      <c r="D63" s="27"/>
    </row>
    <row r="64" spans="1:16" ht="12.75" customHeight="1" x14ac:dyDescent="0.2">
      <c r="A64" s="24"/>
      <c r="B64" s="29"/>
      <c r="C64" s="29"/>
      <c r="D64" s="27"/>
    </row>
    <row r="65" spans="1:4" x14ac:dyDescent="0.2">
      <c r="A65" s="26"/>
      <c r="B65" s="26"/>
      <c r="C65" s="26"/>
      <c r="D65" s="26"/>
    </row>
    <row r="66" spans="1:4" x14ac:dyDescent="0.2">
      <c r="A66" s="26"/>
      <c r="B66" s="26"/>
      <c r="C66" s="26"/>
      <c r="D66" s="26"/>
    </row>
    <row r="67" spans="1:4" x14ac:dyDescent="0.2">
      <c r="A67" s="26"/>
      <c r="B67" s="26"/>
      <c r="C67" s="26"/>
      <c r="D67" s="26"/>
    </row>
    <row r="68" spans="1:4" x14ac:dyDescent="0.2">
      <c r="A68" s="26"/>
      <c r="B68" s="26"/>
      <c r="C68" s="26"/>
      <c r="D68" s="26"/>
    </row>
    <row r="69" spans="1:4" x14ac:dyDescent="0.2">
      <c r="A69" s="26"/>
      <c r="B69" s="26"/>
      <c r="C69" s="26"/>
      <c r="D69" s="26"/>
    </row>
    <row r="70" spans="1:4" x14ac:dyDescent="0.2">
      <c r="A70" s="26"/>
      <c r="B70" s="26"/>
      <c r="C70" s="26"/>
      <c r="D70" s="26"/>
    </row>
    <row r="71" spans="1:4" x14ac:dyDescent="0.2">
      <c r="A71" s="26"/>
      <c r="B71" s="26"/>
      <c r="C71" s="26"/>
      <c r="D71" s="26"/>
    </row>
    <row r="72" spans="1:4" x14ac:dyDescent="0.2">
      <c r="A72" s="26"/>
      <c r="B72" s="26"/>
      <c r="C72" s="26"/>
      <c r="D72" s="26"/>
    </row>
    <row r="73" spans="1:4" x14ac:dyDescent="0.2">
      <c r="A73" s="26"/>
      <c r="B73" s="26"/>
      <c r="C73" s="26"/>
      <c r="D73" s="26"/>
    </row>
    <row r="74" spans="1:4" x14ac:dyDescent="0.2">
      <c r="A74" s="26"/>
      <c r="B74" s="26"/>
      <c r="C74" s="26"/>
      <c r="D74" s="26"/>
    </row>
    <row r="75" spans="1:4" x14ac:dyDescent="0.2">
      <c r="A75" s="26"/>
      <c r="B75" s="26"/>
      <c r="C75" s="26"/>
      <c r="D75" s="26"/>
    </row>
    <row r="76" spans="1:4" x14ac:dyDescent="0.2">
      <c r="A76" s="26"/>
      <c r="B76" s="26"/>
      <c r="C76" s="26"/>
      <c r="D76" s="26"/>
    </row>
    <row r="77" spans="1:4" x14ac:dyDescent="0.2">
      <c r="A77" s="26"/>
      <c r="B77" s="26"/>
      <c r="C77" s="26"/>
      <c r="D77" s="26"/>
    </row>
    <row r="78" spans="1:4" x14ac:dyDescent="0.2">
      <c r="A78" s="26"/>
      <c r="B78" s="26"/>
      <c r="C78" s="26"/>
      <c r="D78" s="26"/>
    </row>
    <row r="79" spans="1:4" x14ac:dyDescent="0.2">
      <c r="A79" s="26"/>
      <c r="B79" s="26"/>
      <c r="C79" s="26"/>
      <c r="D79" s="26"/>
    </row>
    <row r="80" spans="1:4" x14ac:dyDescent="0.2">
      <c r="A80" s="26"/>
      <c r="B80" s="26"/>
      <c r="C80" s="26"/>
      <c r="D80" s="26"/>
    </row>
    <row r="81" spans="1:4" x14ac:dyDescent="0.2">
      <c r="A81" s="26"/>
      <c r="B81" s="26"/>
      <c r="C81" s="26"/>
      <c r="D81" s="26"/>
    </row>
    <row r="82" spans="1:4" x14ac:dyDescent="0.2">
      <c r="A82" s="26"/>
      <c r="B82" s="26"/>
      <c r="C82" s="26"/>
      <c r="D82" s="26"/>
    </row>
    <row r="83" spans="1:4" x14ac:dyDescent="0.2">
      <c r="A83" s="26"/>
      <c r="B83" s="26"/>
      <c r="C83" s="26"/>
      <c r="D83" s="26"/>
    </row>
    <row r="84" spans="1:4" x14ac:dyDescent="0.2">
      <c r="A84" s="36"/>
      <c r="C84" s="24"/>
      <c r="D84" s="24"/>
    </row>
    <row r="85" spans="1:4" ht="15" x14ac:dyDescent="0.25">
      <c r="A85" s="16"/>
      <c r="B85" s="16"/>
      <c r="C85" s="37"/>
      <c r="D85" s="37"/>
    </row>
    <row r="86" spans="1:4" ht="15" x14ac:dyDescent="0.25">
      <c r="A86" s="16"/>
      <c r="B86" s="16"/>
      <c r="C86" s="37"/>
      <c r="D86" s="37"/>
    </row>
    <row r="89" spans="1:4" ht="15" x14ac:dyDescent="0.25">
      <c r="A89" s="16"/>
      <c r="B89" s="16"/>
      <c r="C89" s="16"/>
      <c r="D89" s="16"/>
    </row>
    <row r="95" spans="1:4" x14ac:dyDescent="0.2">
      <c r="C95" s="24"/>
      <c r="D95" s="24"/>
    </row>
    <row r="97" spans="1:4" x14ac:dyDescent="0.2">
      <c r="A97" s="26"/>
      <c r="B97" s="26"/>
      <c r="C97" s="26"/>
      <c r="D97" s="26"/>
    </row>
    <row r="98" spans="1:4" x14ac:dyDescent="0.2">
      <c r="A98" s="26"/>
      <c r="B98" s="26"/>
      <c r="C98" s="26"/>
      <c r="D98" s="26"/>
    </row>
    <row r="99" spans="1:4" x14ac:dyDescent="0.2">
      <c r="A99" s="26"/>
      <c r="B99" s="26"/>
      <c r="C99" s="26"/>
      <c r="D99" s="26"/>
    </row>
    <row r="100" spans="1:4" x14ac:dyDescent="0.2">
      <c r="A100" s="26"/>
      <c r="B100" s="26"/>
      <c r="C100" s="26"/>
      <c r="D100" s="26"/>
    </row>
    <row r="101" spans="1:4" x14ac:dyDescent="0.2">
      <c r="A101" s="26"/>
      <c r="B101" s="26"/>
      <c r="C101" s="26"/>
      <c r="D101" s="26"/>
    </row>
    <row r="102" spans="1:4" x14ac:dyDescent="0.2">
      <c r="A102" s="26"/>
      <c r="B102" s="26"/>
      <c r="C102" s="26"/>
      <c r="D102" s="26"/>
    </row>
    <row r="103" spans="1:4" x14ac:dyDescent="0.2">
      <c r="A103" s="26"/>
      <c r="B103" s="26"/>
      <c r="C103" s="26"/>
      <c r="D103" s="26"/>
    </row>
    <row r="104" spans="1:4" x14ac:dyDescent="0.2">
      <c r="A104" s="26"/>
      <c r="B104" s="26"/>
      <c r="C104" s="26"/>
      <c r="D104" s="26"/>
    </row>
    <row r="105" spans="1:4" x14ac:dyDescent="0.2">
      <c r="A105" s="26"/>
      <c r="B105" s="26"/>
      <c r="C105" s="26"/>
      <c r="D105" s="26"/>
    </row>
  </sheetData>
  <mergeCells count="2">
    <mergeCell ref="A5:C5"/>
    <mergeCell ref="C62:D62"/>
  </mergeCells>
  <printOptions horizontalCentered="1"/>
  <pageMargins left="0" right="0" top="0.98425196850393704" bottom="0" header="0.39370078740157483" footer="0"/>
  <pageSetup paperSize="9" scale="48" orientation="portrait" r:id="rId1"/>
  <headerFooter alignWithMargins="0">
    <oddHeader>&amp;CBUREAU OF THE TREASURY
Statistical Data Analysis Division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R19" sqref="R19"/>
    </sheetView>
  </sheetViews>
  <sheetFormatPr defaultColWidth="13.85546875" defaultRowHeight="14.25" x14ac:dyDescent="0.2"/>
  <cols>
    <col min="1" max="1" width="0.85546875" style="17" customWidth="1"/>
    <col min="2" max="2" width="0.7109375" style="17" customWidth="1"/>
    <col min="3" max="3" width="30.7109375" style="17" customWidth="1"/>
    <col min="4" max="16" width="11.7109375" style="17" customWidth="1"/>
    <col min="17" max="16384" width="13.85546875" style="17"/>
  </cols>
  <sheetData>
    <row r="1" spans="1:16" ht="17.25" customHeight="1" x14ac:dyDescent="0.25">
      <c r="A1" s="16" t="s">
        <v>93</v>
      </c>
    </row>
    <row r="2" spans="1:16" ht="15.75" customHeight="1" x14ac:dyDescent="0.25">
      <c r="A2" s="18" t="s">
        <v>136</v>
      </c>
    </row>
    <row r="3" spans="1:16" ht="12" customHeight="1" x14ac:dyDescent="0.2">
      <c r="A3" s="17" t="s">
        <v>6</v>
      </c>
    </row>
    <row r="5" spans="1:16" s="23" customFormat="1" ht="22.5" customHeight="1" thickBot="1" x14ac:dyDescent="0.25">
      <c r="A5" s="100" t="s">
        <v>119</v>
      </c>
      <c r="B5" s="101"/>
      <c r="C5" s="101"/>
      <c r="D5" s="21" t="s">
        <v>25</v>
      </c>
      <c r="E5" s="21" t="s">
        <v>26</v>
      </c>
      <c r="F5" s="21" t="s">
        <v>27</v>
      </c>
      <c r="G5" s="21" t="s">
        <v>82</v>
      </c>
      <c r="H5" s="21" t="s">
        <v>0</v>
      </c>
      <c r="I5" s="21" t="s">
        <v>1</v>
      </c>
      <c r="J5" s="21" t="s">
        <v>2</v>
      </c>
      <c r="K5" s="21" t="s">
        <v>94</v>
      </c>
      <c r="L5" s="21" t="s">
        <v>95</v>
      </c>
      <c r="M5" s="21" t="s">
        <v>29</v>
      </c>
      <c r="N5" s="21" t="s">
        <v>30</v>
      </c>
      <c r="O5" s="21" t="s">
        <v>31</v>
      </c>
      <c r="P5" s="21" t="s">
        <v>98</v>
      </c>
    </row>
    <row r="6" spans="1:16" s="26" customFormat="1" ht="3.75" customHeight="1" thickTop="1" x14ac:dyDescent="0.2">
      <c r="A6" s="17"/>
      <c r="B6" s="17"/>
      <c r="C6" s="1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s="26" customFormat="1" ht="15" x14ac:dyDescent="0.25">
      <c r="A7" s="16" t="s">
        <v>87</v>
      </c>
      <c r="B7" s="17"/>
      <c r="C7" s="24"/>
      <c r="D7" s="25">
        <f>D9+D50</f>
        <v>142969</v>
      </c>
      <c r="E7" s="25">
        <f t="shared" ref="E7:P7" si="0">E9+E50</f>
        <v>494321</v>
      </c>
      <c r="F7" s="25">
        <f t="shared" si="0"/>
        <v>152320</v>
      </c>
      <c r="G7" s="25">
        <f t="shared" si="0"/>
        <v>247946</v>
      </c>
      <c r="H7" s="25">
        <f t="shared" si="0"/>
        <v>271316</v>
      </c>
      <c r="I7" s="25">
        <f t="shared" si="0"/>
        <v>281843</v>
      </c>
      <c r="J7" s="25">
        <f t="shared" si="0"/>
        <v>190675</v>
      </c>
      <c r="K7" s="25">
        <f t="shared" si="0"/>
        <v>704449</v>
      </c>
      <c r="L7" s="25">
        <f t="shared" si="0"/>
        <v>194046</v>
      </c>
      <c r="M7" s="25">
        <f t="shared" si="0"/>
        <v>177983</v>
      </c>
      <c r="N7" s="25">
        <f t="shared" si="0"/>
        <v>192901</v>
      </c>
      <c r="O7" s="25">
        <f t="shared" si="0"/>
        <v>191679</v>
      </c>
      <c r="P7" s="25">
        <f t="shared" si="0"/>
        <v>3242448</v>
      </c>
    </row>
    <row r="8" spans="1:16" s="26" customFormat="1" ht="3.75" customHeight="1" x14ac:dyDescent="0.2">
      <c r="A8" s="17"/>
      <c r="B8" s="17"/>
      <c r="C8" s="1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ht="15" x14ac:dyDescent="0.25">
      <c r="A9" s="16" t="s">
        <v>55</v>
      </c>
      <c r="D9" s="28">
        <f>D12+D21+D35+D45</f>
        <v>142969</v>
      </c>
      <c r="E9" s="28">
        <f t="shared" ref="E9:P9" si="1">E12+E21+E35+E45</f>
        <v>494321</v>
      </c>
      <c r="F9" s="28">
        <f t="shared" si="1"/>
        <v>152320</v>
      </c>
      <c r="G9" s="28">
        <f t="shared" si="1"/>
        <v>247946</v>
      </c>
      <c r="H9" s="28">
        <f t="shared" si="1"/>
        <v>271316</v>
      </c>
      <c r="I9" s="28">
        <f t="shared" si="1"/>
        <v>281843</v>
      </c>
      <c r="J9" s="28">
        <f t="shared" si="1"/>
        <v>190675</v>
      </c>
      <c r="K9" s="28">
        <f t="shared" si="1"/>
        <v>704449</v>
      </c>
      <c r="L9" s="28">
        <f t="shared" si="1"/>
        <v>194046</v>
      </c>
      <c r="M9" s="28">
        <f t="shared" si="1"/>
        <v>177983</v>
      </c>
      <c r="N9" s="28">
        <f t="shared" si="1"/>
        <v>192901</v>
      </c>
      <c r="O9" s="28">
        <f t="shared" si="1"/>
        <v>191679</v>
      </c>
      <c r="P9" s="28">
        <f t="shared" si="1"/>
        <v>3242448</v>
      </c>
    </row>
    <row r="10" spans="1:16" ht="15" x14ac:dyDescent="0.25">
      <c r="A10" s="16"/>
      <c r="C10" s="16" t="s">
        <v>88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ht="6.75" customHeight="1" x14ac:dyDescent="0.2"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 ht="15" x14ac:dyDescent="0.25">
      <c r="B12" s="16" t="s">
        <v>125</v>
      </c>
      <c r="D12" s="28">
        <f>SUM(D13:D19)</f>
        <v>98977</v>
      </c>
      <c r="E12" s="28">
        <f t="shared" ref="E12:P12" si="2">SUM(E13:E19)</f>
        <v>138371</v>
      </c>
      <c r="F12" s="28">
        <f t="shared" si="2"/>
        <v>112200</v>
      </c>
      <c r="G12" s="28">
        <f t="shared" si="2"/>
        <v>163855</v>
      </c>
      <c r="H12" s="28">
        <f t="shared" si="2"/>
        <v>176300</v>
      </c>
      <c r="I12" s="28">
        <f t="shared" si="2"/>
        <v>201710</v>
      </c>
      <c r="J12" s="28">
        <f t="shared" si="2"/>
        <v>160500</v>
      </c>
      <c r="K12" s="28">
        <f t="shared" si="2"/>
        <v>158033</v>
      </c>
      <c r="L12" s="28">
        <f t="shared" si="2"/>
        <v>149000</v>
      </c>
      <c r="M12" s="28">
        <f t="shared" si="2"/>
        <v>108850</v>
      </c>
      <c r="N12" s="28">
        <f t="shared" si="2"/>
        <v>123000</v>
      </c>
      <c r="O12" s="28">
        <f t="shared" si="2"/>
        <v>115000</v>
      </c>
      <c r="P12" s="28">
        <f t="shared" si="2"/>
        <v>1705796</v>
      </c>
    </row>
    <row r="13" spans="1:16" ht="15" x14ac:dyDescent="0.25">
      <c r="B13" s="16"/>
      <c r="C13" s="29" t="s">
        <v>80</v>
      </c>
      <c r="D13" s="30">
        <v>25000</v>
      </c>
      <c r="E13" s="30">
        <v>44568</v>
      </c>
      <c r="F13" s="30">
        <v>50000</v>
      </c>
      <c r="G13" s="30">
        <v>25000</v>
      </c>
      <c r="H13" s="30">
        <v>20000</v>
      </c>
      <c r="I13" s="30">
        <v>50000</v>
      </c>
      <c r="J13" s="30">
        <v>25000</v>
      </c>
      <c r="K13" s="30">
        <v>45000</v>
      </c>
      <c r="L13" s="30">
        <v>55000</v>
      </c>
      <c r="M13" s="30">
        <v>20000</v>
      </c>
      <c r="N13" s="30">
        <v>20000</v>
      </c>
      <c r="O13" s="30">
        <v>55000</v>
      </c>
      <c r="P13" s="30">
        <f>SUM(D13:O13)</f>
        <v>434568</v>
      </c>
    </row>
    <row r="14" spans="1:16" ht="15" x14ac:dyDescent="0.25">
      <c r="B14" s="16"/>
      <c r="C14" s="29" t="s">
        <v>71</v>
      </c>
      <c r="D14" s="30">
        <v>0</v>
      </c>
      <c r="E14" s="30">
        <v>7700</v>
      </c>
      <c r="F14" s="30">
        <v>5000</v>
      </c>
      <c r="G14" s="30">
        <v>35855</v>
      </c>
      <c r="H14" s="30">
        <v>32300</v>
      </c>
      <c r="I14" s="30">
        <v>27710</v>
      </c>
      <c r="J14" s="30">
        <v>10500</v>
      </c>
      <c r="K14" s="30">
        <v>3033</v>
      </c>
      <c r="L14" s="30">
        <v>0</v>
      </c>
      <c r="M14" s="30">
        <v>6850</v>
      </c>
      <c r="N14" s="30">
        <v>15000</v>
      </c>
      <c r="O14" s="30">
        <v>0</v>
      </c>
      <c r="P14" s="30">
        <f t="shared" ref="P14:P19" si="3">SUM(D14:O14)</f>
        <v>143948</v>
      </c>
    </row>
    <row r="15" spans="1:16" ht="15" x14ac:dyDescent="0.25">
      <c r="B15" s="16"/>
      <c r="C15" s="29" t="s">
        <v>116</v>
      </c>
      <c r="D15" s="30">
        <v>3293</v>
      </c>
      <c r="E15" s="30">
        <v>6103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f t="shared" si="3"/>
        <v>9396</v>
      </c>
    </row>
    <row r="16" spans="1:16" ht="15" x14ac:dyDescent="0.25">
      <c r="B16" s="16"/>
      <c r="C16" s="29" t="s">
        <v>118</v>
      </c>
      <c r="D16" s="30">
        <v>0</v>
      </c>
      <c r="E16" s="30">
        <v>0</v>
      </c>
      <c r="F16" s="30">
        <v>0</v>
      </c>
      <c r="G16" s="30">
        <v>15000</v>
      </c>
      <c r="H16" s="30">
        <v>30000</v>
      </c>
      <c r="I16" s="30">
        <v>30000</v>
      </c>
      <c r="J16" s="30">
        <v>15000</v>
      </c>
      <c r="K16" s="30">
        <v>30000</v>
      </c>
      <c r="L16" s="30">
        <v>0</v>
      </c>
      <c r="M16" s="30">
        <v>0</v>
      </c>
      <c r="N16" s="30">
        <v>0</v>
      </c>
      <c r="O16" s="30">
        <v>0</v>
      </c>
      <c r="P16" s="30">
        <f t="shared" si="3"/>
        <v>120000</v>
      </c>
    </row>
    <row r="17" spans="2:16" x14ac:dyDescent="0.2">
      <c r="B17" s="24"/>
      <c r="C17" s="29" t="s">
        <v>3</v>
      </c>
      <c r="D17" s="30">
        <v>24000</v>
      </c>
      <c r="E17" s="30">
        <v>24000</v>
      </c>
      <c r="F17" s="30">
        <v>12000</v>
      </c>
      <c r="G17" s="30">
        <v>34000</v>
      </c>
      <c r="H17" s="30">
        <v>24000</v>
      </c>
      <c r="I17" s="30">
        <v>24000</v>
      </c>
      <c r="J17" s="30">
        <v>29000</v>
      </c>
      <c r="K17" s="30">
        <v>20000</v>
      </c>
      <c r="L17" s="30">
        <v>29000</v>
      </c>
      <c r="M17" s="30">
        <v>22000</v>
      </c>
      <c r="N17" s="30">
        <v>24000</v>
      </c>
      <c r="O17" s="30">
        <v>15000</v>
      </c>
      <c r="P17" s="30">
        <f t="shared" si="3"/>
        <v>281000</v>
      </c>
    </row>
    <row r="18" spans="2:16" x14ac:dyDescent="0.2">
      <c r="B18" s="24"/>
      <c r="C18" s="29" t="s">
        <v>4</v>
      </c>
      <c r="D18" s="30">
        <v>19870</v>
      </c>
      <c r="E18" s="30">
        <v>24000</v>
      </c>
      <c r="F18" s="30">
        <v>18000</v>
      </c>
      <c r="G18" s="30">
        <v>24000</v>
      </c>
      <c r="H18" s="30">
        <v>26000</v>
      </c>
      <c r="I18" s="30">
        <v>22000</v>
      </c>
      <c r="J18" s="30">
        <v>27000</v>
      </c>
      <c r="K18" s="30">
        <v>20000</v>
      </c>
      <c r="L18" s="30">
        <v>25000</v>
      </c>
      <c r="M18" s="30">
        <v>20000</v>
      </c>
      <c r="N18" s="30">
        <v>24000</v>
      </c>
      <c r="O18" s="30">
        <v>15000</v>
      </c>
      <c r="P18" s="30">
        <f t="shared" si="3"/>
        <v>264870</v>
      </c>
    </row>
    <row r="19" spans="2:16" x14ac:dyDescent="0.2">
      <c r="B19" s="24"/>
      <c r="C19" s="29" t="s">
        <v>5</v>
      </c>
      <c r="D19" s="30">
        <v>26814</v>
      </c>
      <c r="E19" s="30">
        <v>32000</v>
      </c>
      <c r="F19" s="30">
        <v>27200</v>
      </c>
      <c r="G19" s="30">
        <v>30000</v>
      </c>
      <c r="H19" s="30">
        <v>44000</v>
      </c>
      <c r="I19" s="30">
        <v>48000</v>
      </c>
      <c r="J19" s="30">
        <v>54000</v>
      </c>
      <c r="K19" s="30">
        <v>40000</v>
      </c>
      <c r="L19" s="30">
        <v>40000</v>
      </c>
      <c r="M19" s="30">
        <v>40000</v>
      </c>
      <c r="N19" s="30">
        <v>40000</v>
      </c>
      <c r="O19" s="30">
        <v>30000</v>
      </c>
      <c r="P19" s="30">
        <f t="shared" si="3"/>
        <v>452014</v>
      </c>
    </row>
    <row r="20" spans="2:16" ht="9" customHeight="1" x14ac:dyDescent="0.2">
      <c r="B20" s="24"/>
      <c r="C20" s="24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2:16" ht="15" x14ac:dyDescent="0.25">
      <c r="B21" s="16" t="s">
        <v>113</v>
      </c>
      <c r="D21" s="28">
        <f>D22+D25+D28+D31</f>
        <v>43789</v>
      </c>
      <c r="E21" s="28">
        <f t="shared" ref="E21:P21" si="4">E22+E25+E28+E31</f>
        <v>45000</v>
      </c>
      <c r="F21" s="28">
        <f t="shared" si="4"/>
        <v>40000</v>
      </c>
      <c r="G21" s="28">
        <f t="shared" si="4"/>
        <v>84070</v>
      </c>
      <c r="H21" s="28">
        <f t="shared" si="4"/>
        <v>95000</v>
      </c>
      <c r="I21" s="28">
        <f t="shared" si="4"/>
        <v>50000</v>
      </c>
      <c r="J21" s="28">
        <f t="shared" si="4"/>
        <v>30000</v>
      </c>
      <c r="K21" s="28">
        <f t="shared" si="4"/>
        <v>30000</v>
      </c>
      <c r="L21" s="28">
        <f t="shared" si="4"/>
        <v>45000</v>
      </c>
      <c r="M21" s="28">
        <f t="shared" si="4"/>
        <v>39048</v>
      </c>
      <c r="N21" s="28">
        <f t="shared" si="4"/>
        <v>34835</v>
      </c>
      <c r="O21" s="28">
        <f t="shared" si="4"/>
        <v>70000</v>
      </c>
      <c r="P21" s="28">
        <f t="shared" si="4"/>
        <v>606742</v>
      </c>
    </row>
    <row r="22" spans="2:16" ht="15" x14ac:dyDescent="0.25">
      <c r="B22" s="24"/>
      <c r="C22" s="31" t="s">
        <v>19</v>
      </c>
      <c r="D22" s="25">
        <f>SUM(D23:D24)</f>
        <v>16586</v>
      </c>
      <c r="E22" s="25">
        <f t="shared" ref="E22:P22" si="5">SUM(E23:E24)</f>
        <v>0</v>
      </c>
      <c r="F22" s="25">
        <f t="shared" si="5"/>
        <v>0</v>
      </c>
      <c r="G22" s="25">
        <f t="shared" si="5"/>
        <v>0</v>
      </c>
      <c r="H22" s="25">
        <f t="shared" si="5"/>
        <v>0</v>
      </c>
      <c r="I22" s="25">
        <f t="shared" si="5"/>
        <v>0</v>
      </c>
      <c r="J22" s="25">
        <f t="shared" si="5"/>
        <v>0</v>
      </c>
      <c r="K22" s="25">
        <f t="shared" si="5"/>
        <v>0</v>
      </c>
      <c r="L22" s="25">
        <f t="shared" si="5"/>
        <v>45000</v>
      </c>
      <c r="M22" s="25">
        <f t="shared" si="5"/>
        <v>39048</v>
      </c>
      <c r="N22" s="25">
        <f>SUM(N23:N24)</f>
        <v>34835</v>
      </c>
      <c r="O22" s="25">
        <f t="shared" si="5"/>
        <v>30000</v>
      </c>
      <c r="P22" s="25">
        <f t="shared" si="5"/>
        <v>165469</v>
      </c>
    </row>
    <row r="23" spans="2:16" x14ac:dyDescent="0.2">
      <c r="B23" s="24"/>
      <c r="C23" s="32" t="s">
        <v>68</v>
      </c>
      <c r="D23" s="27">
        <v>16586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30000</v>
      </c>
      <c r="M23" s="27">
        <v>30000</v>
      </c>
      <c r="N23" s="27">
        <v>30000</v>
      </c>
      <c r="O23" s="27">
        <v>30000</v>
      </c>
      <c r="P23" s="27">
        <f>SUM(D23:O23)</f>
        <v>136586</v>
      </c>
    </row>
    <row r="24" spans="2:16" x14ac:dyDescent="0.2">
      <c r="B24" s="24"/>
      <c r="C24" s="32" t="s">
        <v>116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15000</v>
      </c>
      <c r="M24" s="27">
        <v>9048</v>
      </c>
      <c r="N24" s="27">
        <v>4835</v>
      </c>
      <c r="O24" s="27">
        <v>0</v>
      </c>
      <c r="P24" s="27">
        <f>SUM(D24:O24)</f>
        <v>28883</v>
      </c>
    </row>
    <row r="25" spans="2:16" ht="15" x14ac:dyDescent="0.25">
      <c r="B25" s="24"/>
      <c r="C25" s="31" t="s">
        <v>9</v>
      </c>
      <c r="D25" s="25">
        <f>SUM(D26:D27)</f>
        <v>0</v>
      </c>
      <c r="E25" s="25">
        <f t="shared" ref="E25" si="6">SUM(E26:E27)</f>
        <v>0</v>
      </c>
      <c r="F25" s="25">
        <f t="shared" ref="F25" si="7">SUM(F26:F27)</f>
        <v>40000</v>
      </c>
      <c r="G25" s="25">
        <f t="shared" ref="G25" si="8">SUM(G26:G27)</f>
        <v>45000</v>
      </c>
      <c r="H25" s="25">
        <f t="shared" ref="H25" si="9">SUM(H26:H27)</f>
        <v>50000</v>
      </c>
      <c r="I25" s="25">
        <f t="shared" ref="I25" si="10">SUM(I26:I27)</f>
        <v>0</v>
      </c>
      <c r="J25" s="25">
        <f t="shared" ref="J25" si="11">SUM(J26:J27)</f>
        <v>0</v>
      </c>
      <c r="K25" s="25">
        <f t="shared" ref="K25" si="12">SUM(K26:K27)</f>
        <v>0</v>
      </c>
      <c r="L25" s="25">
        <f t="shared" ref="L25" si="13">SUM(L26:L27)</f>
        <v>0</v>
      </c>
      <c r="M25" s="25">
        <f t="shared" ref="M25" si="14">SUM(M26:M27)</f>
        <v>0</v>
      </c>
      <c r="N25" s="25">
        <f t="shared" ref="N25" si="15">SUM(N26:N27)</f>
        <v>0</v>
      </c>
      <c r="O25" s="25">
        <f t="shared" ref="O25" si="16">SUM(O26:O27)</f>
        <v>0</v>
      </c>
      <c r="P25" s="25">
        <v>135000</v>
      </c>
    </row>
    <row r="26" spans="2:16" x14ac:dyDescent="0.2">
      <c r="B26" s="24"/>
      <c r="C26" s="29" t="s">
        <v>72</v>
      </c>
      <c r="D26" s="27">
        <v>0</v>
      </c>
      <c r="E26" s="27">
        <v>0</v>
      </c>
      <c r="F26" s="27">
        <v>30000</v>
      </c>
      <c r="G26" s="27">
        <v>30000</v>
      </c>
      <c r="H26" s="27">
        <v>30000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f>SUM(D26:O26)</f>
        <v>90000</v>
      </c>
    </row>
    <row r="27" spans="2:16" x14ac:dyDescent="0.2">
      <c r="B27" s="24"/>
      <c r="C27" s="29" t="s">
        <v>73</v>
      </c>
      <c r="D27" s="27">
        <v>0</v>
      </c>
      <c r="E27" s="27">
        <v>0</v>
      </c>
      <c r="F27" s="27">
        <v>10000</v>
      </c>
      <c r="G27" s="27">
        <v>15000</v>
      </c>
      <c r="H27" s="27">
        <v>20000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f>SUM(D27:O27)</f>
        <v>45000</v>
      </c>
    </row>
    <row r="28" spans="2:16" ht="15" x14ac:dyDescent="0.25">
      <c r="B28" s="24"/>
      <c r="C28" s="31" t="s">
        <v>10</v>
      </c>
      <c r="D28" s="25">
        <f>SUM(D29:D30)</f>
        <v>27203</v>
      </c>
      <c r="E28" s="25">
        <f t="shared" ref="E28" si="17">SUM(E29:E30)</f>
        <v>0</v>
      </c>
      <c r="F28" s="25">
        <f t="shared" ref="F28" si="18">SUM(F29:F30)</f>
        <v>0</v>
      </c>
      <c r="G28" s="25">
        <f t="shared" ref="G28" si="19">SUM(G29:G30)</f>
        <v>39070</v>
      </c>
      <c r="H28" s="25">
        <f t="shared" ref="H28" si="20">SUM(H29:H30)</f>
        <v>45000</v>
      </c>
      <c r="I28" s="25">
        <f t="shared" ref="I28" si="21">SUM(I29:I30)</f>
        <v>50000</v>
      </c>
      <c r="J28" s="25">
        <f t="shared" ref="J28" si="22">SUM(J29:J30)</f>
        <v>0</v>
      </c>
      <c r="K28" s="25">
        <f t="shared" ref="K28" si="23">SUM(K29:K30)</f>
        <v>0</v>
      </c>
      <c r="L28" s="25">
        <f t="shared" ref="L28" si="24">SUM(L29:L30)</f>
        <v>0</v>
      </c>
      <c r="M28" s="25">
        <f t="shared" ref="M28" si="25">SUM(M29:M30)</f>
        <v>0</v>
      </c>
      <c r="N28" s="25">
        <f t="shared" ref="N28" si="26">SUM(N29:N30)</f>
        <v>0</v>
      </c>
      <c r="O28" s="25">
        <f t="shared" ref="O28" si="27">SUM(O29:O30)</f>
        <v>0</v>
      </c>
      <c r="P28" s="25">
        <v>161273</v>
      </c>
    </row>
    <row r="29" spans="2:16" x14ac:dyDescent="0.2">
      <c r="B29" s="24"/>
      <c r="C29" s="29" t="s">
        <v>72</v>
      </c>
      <c r="D29" s="27">
        <v>27203</v>
      </c>
      <c r="E29" s="27">
        <v>0</v>
      </c>
      <c r="F29" s="27">
        <v>0</v>
      </c>
      <c r="G29" s="27">
        <v>30000</v>
      </c>
      <c r="H29" s="27">
        <v>30000</v>
      </c>
      <c r="I29" s="27">
        <v>30000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f>SUM(D29:O29)</f>
        <v>117203</v>
      </c>
    </row>
    <row r="30" spans="2:16" x14ac:dyDescent="0.2">
      <c r="B30" s="24"/>
      <c r="C30" s="29" t="s">
        <v>73</v>
      </c>
      <c r="D30" s="27">
        <v>0</v>
      </c>
      <c r="E30" s="27">
        <v>0</v>
      </c>
      <c r="F30" s="27">
        <v>0</v>
      </c>
      <c r="G30" s="27">
        <v>9070</v>
      </c>
      <c r="H30" s="27">
        <v>15000</v>
      </c>
      <c r="I30" s="27">
        <v>20000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f>SUM(D30:O30)</f>
        <v>44070</v>
      </c>
    </row>
    <row r="31" spans="2:16" ht="15" x14ac:dyDescent="0.25">
      <c r="B31" s="24"/>
      <c r="C31" s="31" t="s">
        <v>11</v>
      </c>
      <c r="D31" s="25">
        <f>SUM(D32:D33)</f>
        <v>0</v>
      </c>
      <c r="E31" s="25">
        <f t="shared" ref="E31" si="28">SUM(E32:E33)</f>
        <v>45000</v>
      </c>
      <c r="F31" s="25">
        <f t="shared" ref="F31" si="29">SUM(F32:F33)</f>
        <v>0</v>
      </c>
      <c r="G31" s="25">
        <f t="shared" ref="G31" si="30">SUM(G32:G33)</f>
        <v>0</v>
      </c>
      <c r="H31" s="25">
        <f t="shared" ref="H31" si="31">SUM(H32:H33)</f>
        <v>0</v>
      </c>
      <c r="I31" s="25">
        <f t="shared" ref="I31" si="32">SUM(I32:I33)</f>
        <v>0</v>
      </c>
      <c r="J31" s="25">
        <f t="shared" ref="J31" si="33">SUM(J32:J33)</f>
        <v>30000</v>
      </c>
      <c r="K31" s="25">
        <f t="shared" ref="K31" si="34">SUM(K32:K33)</f>
        <v>30000</v>
      </c>
      <c r="L31" s="25">
        <f t="shared" ref="L31" si="35">SUM(L32:L33)</f>
        <v>0</v>
      </c>
      <c r="M31" s="25">
        <f t="shared" ref="M31" si="36">SUM(M32:M33)</f>
        <v>0</v>
      </c>
      <c r="N31" s="25">
        <f t="shared" ref="N31" si="37">SUM(N32:N33)</f>
        <v>0</v>
      </c>
      <c r="O31" s="25">
        <f t="shared" ref="O31" si="38">SUM(O32:O33)</f>
        <v>40000</v>
      </c>
      <c r="P31" s="25">
        <v>145000</v>
      </c>
    </row>
    <row r="32" spans="2:16" x14ac:dyDescent="0.2">
      <c r="B32" s="24"/>
      <c r="C32" s="29" t="s">
        <v>72</v>
      </c>
      <c r="D32" s="27">
        <v>0</v>
      </c>
      <c r="E32" s="27">
        <v>30000</v>
      </c>
      <c r="F32" s="27">
        <v>0</v>
      </c>
      <c r="G32" s="27">
        <v>0</v>
      </c>
      <c r="H32" s="27">
        <v>0</v>
      </c>
      <c r="I32" s="27">
        <v>0</v>
      </c>
      <c r="J32" s="27">
        <v>30000</v>
      </c>
      <c r="K32" s="27">
        <v>30000</v>
      </c>
      <c r="L32" s="27">
        <v>0</v>
      </c>
      <c r="M32" s="27">
        <v>0</v>
      </c>
      <c r="N32" s="27">
        <v>0</v>
      </c>
      <c r="O32" s="27">
        <v>30000</v>
      </c>
      <c r="P32" s="27">
        <f>SUM(D32:O32)</f>
        <v>120000</v>
      </c>
    </row>
    <row r="33" spans="1:16" x14ac:dyDescent="0.2">
      <c r="B33" s="24"/>
      <c r="C33" s="29" t="s">
        <v>73</v>
      </c>
      <c r="D33" s="27">
        <v>0</v>
      </c>
      <c r="E33" s="27">
        <v>15000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10000</v>
      </c>
      <c r="P33" s="27">
        <f>SUM(D33:O33)</f>
        <v>25000</v>
      </c>
    </row>
    <row r="34" spans="1:16" x14ac:dyDescent="0.2">
      <c r="B34" s="24"/>
      <c r="C34" s="29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1:16" ht="14.25" customHeight="1" x14ac:dyDescent="0.25">
      <c r="A35" s="16"/>
      <c r="B35" s="16" t="s">
        <v>54</v>
      </c>
      <c r="D35" s="28">
        <f>D37+D42</f>
        <v>0</v>
      </c>
      <c r="E35" s="28">
        <f t="shared" ref="E35:O35" si="39">E37+E42</f>
        <v>310828</v>
      </c>
      <c r="F35" s="28">
        <f t="shared" si="39"/>
        <v>0</v>
      </c>
      <c r="G35" s="28">
        <f t="shared" si="39"/>
        <v>0</v>
      </c>
      <c r="H35" s="28">
        <f t="shared" si="39"/>
        <v>0</v>
      </c>
      <c r="I35" s="28">
        <f t="shared" si="39"/>
        <v>30000</v>
      </c>
      <c r="J35" s="28">
        <f t="shared" si="39"/>
        <v>0</v>
      </c>
      <c r="K35" s="28">
        <f>K37+K42</f>
        <v>516340</v>
      </c>
      <c r="L35" s="28">
        <f t="shared" si="39"/>
        <v>0</v>
      </c>
      <c r="M35" s="28">
        <f t="shared" si="39"/>
        <v>30000</v>
      </c>
      <c r="N35" s="28">
        <f t="shared" si="39"/>
        <v>35000</v>
      </c>
      <c r="O35" s="28">
        <f t="shared" si="39"/>
        <v>0</v>
      </c>
      <c r="P35" s="28">
        <f>P37+P42</f>
        <v>922168</v>
      </c>
    </row>
    <row r="36" spans="1:16" ht="6.75" customHeight="1" x14ac:dyDescent="0.2"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 ht="16.5" customHeight="1" x14ac:dyDescent="0.25">
      <c r="B37" s="16" t="s">
        <v>62</v>
      </c>
      <c r="D37" s="25">
        <f>D38+D39</f>
        <v>0</v>
      </c>
      <c r="E37" s="25">
        <f t="shared" ref="E37:O37" si="40">E38+E39</f>
        <v>310828</v>
      </c>
      <c r="F37" s="25">
        <f t="shared" si="40"/>
        <v>0</v>
      </c>
      <c r="G37" s="25">
        <f t="shared" si="40"/>
        <v>0</v>
      </c>
      <c r="H37" s="25">
        <f t="shared" si="40"/>
        <v>0</v>
      </c>
      <c r="I37" s="25">
        <f t="shared" si="40"/>
        <v>0</v>
      </c>
      <c r="J37" s="25">
        <f t="shared" si="40"/>
        <v>0</v>
      </c>
      <c r="K37" s="25">
        <f t="shared" si="40"/>
        <v>516340</v>
      </c>
      <c r="L37" s="25">
        <f t="shared" si="40"/>
        <v>0</v>
      </c>
      <c r="M37" s="25">
        <f t="shared" si="40"/>
        <v>0</v>
      </c>
      <c r="N37" s="25">
        <f t="shared" si="40"/>
        <v>0</v>
      </c>
      <c r="O37" s="25">
        <f t="shared" si="40"/>
        <v>0</v>
      </c>
      <c r="P37" s="25">
        <f>P38+P39</f>
        <v>827168</v>
      </c>
    </row>
    <row r="38" spans="1:16" x14ac:dyDescent="0.2">
      <c r="B38" s="24"/>
      <c r="C38" s="17" t="s">
        <v>40</v>
      </c>
      <c r="D38" s="27">
        <v>0</v>
      </c>
      <c r="E38" s="27">
        <v>310828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f>SUM(D38:O38)</f>
        <v>310828</v>
      </c>
    </row>
    <row r="39" spans="1:16" x14ac:dyDescent="0.2">
      <c r="B39" s="24"/>
      <c r="C39" s="17" t="s">
        <v>112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516340</v>
      </c>
      <c r="L39" s="27">
        <v>0</v>
      </c>
      <c r="M39" s="27">
        <v>0</v>
      </c>
      <c r="N39" s="27">
        <v>0</v>
      </c>
      <c r="O39" s="27">
        <v>0</v>
      </c>
      <c r="P39" s="27">
        <f>SUM(D39:O39)</f>
        <v>516340</v>
      </c>
    </row>
    <row r="40" spans="1:16" ht="10.5" customHeight="1" x14ac:dyDescent="0.2">
      <c r="B40" s="24"/>
      <c r="C40" s="29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 ht="3.75" customHeight="1" x14ac:dyDescent="0.2">
      <c r="B41" s="24"/>
      <c r="C41" s="29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 ht="15" x14ac:dyDescent="0.25">
      <c r="B42" s="24"/>
      <c r="C42" s="31" t="s">
        <v>133</v>
      </c>
      <c r="D42" s="28">
        <f>D43</f>
        <v>0</v>
      </c>
      <c r="E42" s="28">
        <f t="shared" ref="E42:P42" si="41">E43</f>
        <v>0</v>
      </c>
      <c r="F42" s="28">
        <f t="shared" si="41"/>
        <v>0</v>
      </c>
      <c r="G42" s="28">
        <f t="shared" si="41"/>
        <v>0</v>
      </c>
      <c r="H42" s="28">
        <f t="shared" si="41"/>
        <v>0</v>
      </c>
      <c r="I42" s="28">
        <f t="shared" si="41"/>
        <v>30000</v>
      </c>
      <c r="J42" s="28">
        <f t="shared" si="41"/>
        <v>0</v>
      </c>
      <c r="K42" s="28">
        <f t="shared" si="41"/>
        <v>0</v>
      </c>
      <c r="L42" s="28">
        <f t="shared" si="41"/>
        <v>0</v>
      </c>
      <c r="M42" s="28">
        <f t="shared" si="41"/>
        <v>30000</v>
      </c>
      <c r="N42" s="28">
        <f>N43</f>
        <v>35000</v>
      </c>
      <c r="O42" s="28">
        <f t="shared" si="41"/>
        <v>0</v>
      </c>
      <c r="P42" s="28">
        <f t="shared" si="41"/>
        <v>95000</v>
      </c>
    </row>
    <row r="43" spans="1:16" x14ac:dyDescent="0.2">
      <c r="B43" s="24"/>
      <c r="C43" s="29" t="s">
        <v>47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30000</v>
      </c>
      <c r="J43" s="27">
        <v>0</v>
      </c>
      <c r="K43" s="27">
        <v>0</v>
      </c>
      <c r="L43" s="27">
        <v>0</v>
      </c>
      <c r="M43" s="27">
        <v>30000</v>
      </c>
      <c r="N43" s="27">
        <v>35000</v>
      </c>
      <c r="O43" s="27">
        <v>0</v>
      </c>
      <c r="P43" s="27">
        <f>SUM(D43:O43)</f>
        <v>95000</v>
      </c>
    </row>
    <row r="44" spans="1:16" ht="12" customHeight="1" x14ac:dyDescent="0.2">
      <c r="B44" s="24"/>
      <c r="C44" s="29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1:16" ht="15" x14ac:dyDescent="0.25">
      <c r="A45" s="24"/>
      <c r="B45" s="31" t="s">
        <v>83</v>
      </c>
      <c r="D45" s="25">
        <f>D47+D48</f>
        <v>203</v>
      </c>
      <c r="E45" s="25">
        <f t="shared" ref="E45:P45" si="42">E47+E48</f>
        <v>122</v>
      </c>
      <c r="F45" s="25">
        <f t="shared" si="42"/>
        <v>120</v>
      </c>
      <c r="G45" s="25">
        <f t="shared" si="42"/>
        <v>21</v>
      </c>
      <c r="H45" s="25">
        <f t="shared" si="42"/>
        <v>16</v>
      </c>
      <c r="I45" s="25">
        <f t="shared" si="42"/>
        <v>133</v>
      </c>
      <c r="J45" s="25">
        <f t="shared" si="42"/>
        <v>175</v>
      </c>
      <c r="K45" s="25">
        <f t="shared" si="42"/>
        <v>76</v>
      </c>
      <c r="L45" s="25">
        <f t="shared" si="42"/>
        <v>46</v>
      </c>
      <c r="M45" s="25">
        <f t="shared" si="42"/>
        <v>85</v>
      </c>
      <c r="N45" s="25">
        <f t="shared" si="42"/>
        <v>66</v>
      </c>
      <c r="O45" s="25">
        <f t="shared" si="42"/>
        <v>6679</v>
      </c>
      <c r="P45" s="25">
        <f t="shared" si="42"/>
        <v>7742</v>
      </c>
    </row>
    <row r="46" spans="1:16" ht="13.5" customHeight="1" x14ac:dyDescent="0.2">
      <c r="A46" s="24"/>
      <c r="B46" s="29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</row>
    <row r="47" spans="1:16" x14ac:dyDescent="0.2">
      <c r="A47" s="24"/>
      <c r="B47" s="24"/>
      <c r="C47" s="29" t="s">
        <v>58</v>
      </c>
      <c r="D47" s="27">
        <v>203</v>
      </c>
      <c r="E47" s="27">
        <v>122</v>
      </c>
      <c r="F47" s="27">
        <v>120</v>
      </c>
      <c r="G47" s="27">
        <v>21</v>
      </c>
      <c r="H47" s="27">
        <v>16</v>
      </c>
      <c r="I47" s="27">
        <v>133</v>
      </c>
      <c r="J47" s="27">
        <v>175</v>
      </c>
      <c r="K47" s="27">
        <v>76</v>
      </c>
      <c r="L47" s="27">
        <v>46</v>
      </c>
      <c r="M47" s="27">
        <v>85</v>
      </c>
      <c r="N47" s="27">
        <v>66</v>
      </c>
      <c r="O47" s="27">
        <v>118</v>
      </c>
      <c r="P47" s="27">
        <f>SUM(D47:O47)</f>
        <v>1181</v>
      </c>
    </row>
    <row r="48" spans="1:16" x14ac:dyDescent="0.2">
      <c r="A48" s="24"/>
      <c r="B48" s="24"/>
      <c r="C48" s="32" t="s">
        <v>117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6561</v>
      </c>
      <c r="P48" s="27">
        <f>SUM(D48:O48)</f>
        <v>6561</v>
      </c>
    </row>
    <row r="49" spans="1:16" x14ac:dyDescent="0.2">
      <c r="A49" s="24"/>
      <c r="B49" s="24"/>
      <c r="C49" s="32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1:16" ht="14.25" customHeight="1" x14ac:dyDescent="0.25">
      <c r="A50" s="31" t="s">
        <v>86</v>
      </c>
      <c r="B50" s="31"/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</row>
    <row r="51" spans="1:16" ht="3" customHeight="1" x14ac:dyDescent="0.2">
      <c r="A51" s="24"/>
      <c r="B51" s="29"/>
      <c r="D51" s="33"/>
    </row>
    <row r="52" spans="1:16" ht="17.25" customHeight="1" x14ac:dyDescent="0.25">
      <c r="A52" s="24"/>
      <c r="B52" s="31"/>
      <c r="C52" s="29"/>
      <c r="D52" s="27"/>
    </row>
    <row r="53" spans="1:16" ht="3" customHeight="1" x14ac:dyDescent="0.25">
      <c r="A53" s="24"/>
      <c r="B53" s="31"/>
      <c r="C53" s="29"/>
      <c r="D53" s="27"/>
    </row>
    <row r="54" spans="1:16" ht="6.75" customHeight="1" x14ac:dyDescent="0.25">
      <c r="A54" s="24"/>
      <c r="B54" s="31"/>
      <c r="D54" s="33"/>
    </row>
    <row r="55" spans="1:16" s="42" customFormat="1" ht="13.5" customHeight="1" x14ac:dyDescent="0.2">
      <c r="A55" s="38"/>
      <c r="B55" s="39"/>
      <c r="C55" s="40" t="s">
        <v>18</v>
      </c>
      <c r="D55" s="41"/>
    </row>
    <row r="56" spans="1:16" s="42" customFormat="1" ht="7.5" customHeight="1" x14ac:dyDescent="0.2">
      <c r="A56" s="38"/>
      <c r="B56" s="39"/>
      <c r="C56" s="39"/>
      <c r="D56" s="41"/>
    </row>
    <row r="57" spans="1:16" s="42" customFormat="1" ht="12" customHeight="1" x14ac:dyDescent="0.2">
      <c r="A57" s="38"/>
      <c r="B57" s="39"/>
      <c r="C57" s="40" t="s">
        <v>32</v>
      </c>
      <c r="D57" s="41"/>
    </row>
    <row r="58" spans="1:16" ht="12" customHeight="1" x14ac:dyDescent="0.2">
      <c r="A58" s="24"/>
      <c r="B58" s="29"/>
      <c r="C58" s="34"/>
      <c r="D58" s="27"/>
    </row>
    <row r="59" spans="1:16" x14ac:dyDescent="0.2">
      <c r="A59" s="26"/>
      <c r="B59" s="26"/>
      <c r="C59" s="26"/>
      <c r="D59" s="26"/>
    </row>
    <row r="60" spans="1:16" x14ac:dyDescent="0.2">
      <c r="A60" s="26"/>
      <c r="B60" s="26"/>
      <c r="C60" s="26"/>
      <c r="D60" s="26"/>
    </row>
    <row r="61" spans="1:16" x14ac:dyDescent="0.2">
      <c r="A61" s="26"/>
      <c r="B61" s="26"/>
      <c r="C61" s="26"/>
      <c r="D61" s="26"/>
    </row>
    <row r="62" spans="1:16" x14ac:dyDescent="0.2">
      <c r="A62" s="26"/>
      <c r="B62" s="26"/>
      <c r="C62" s="26"/>
      <c r="D62" s="26"/>
    </row>
    <row r="63" spans="1:16" x14ac:dyDescent="0.2">
      <c r="A63" s="36"/>
      <c r="C63" s="24"/>
      <c r="D63" s="24"/>
    </row>
    <row r="64" spans="1:16" ht="15" x14ac:dyDescent="0.25">
      <c r="A64" s="16"/>
      <c r="B64" s="16"/>
      <c r="C64" s="37"/>
      <c r="D64" s="37"/>
    </row>
    <row r="65" spans="1:4" ht="15" x14ac:dyDescent="0.25">
      <c r="A65" s="16"/>
      <c r="B65" s="16"/>
      <c r="C65" s="37"/>
      <c r="D65" s="37"/>
    </row>
    <row r="68" spans="1:4" ht="15" x14ac:dyDescent="0.25">
      <c r="A68" s="16"/>
      <c r="B68" s="16"/>
      <c r="C68" s="16"/>
      <c r="D68" s="16"/>
    </row>
    <row r="74" spans="1:4" x14ac:dyDescent="0.2">
      <c r="C74" s="24"/>
      <c r="D74" s="24"/>
    </row>
    <row r="76" spans="1:4" x14ac:dyDescent="0.2">
      <c r="A76" s="26"/>
      <c r="B76" s="26"/>
      <c r="C76" s="26"/>
      <c r="D76" s="26"/>
    </row>
    <row r="77" spans="1:4" x14ac:dyDescent="0.2">
      <c r="A77" s="26"/>
      <c r="B77" s="26"/>
      <c r="C77" s="26"/>
      <c r="D77" s="26"/>
    </row>
    <row r="78" spans="1:4" x14ac:dyDescent="0.2">
      <c r="A78" s="26"/>
      <c r="B78" s="26"/>
      <c r="C78" s="26"/>
      <c r="D78" s="26"/>
    </row>
    <row r="79" spans="1:4" x14ac:dyDescent="0.2">
      <c r="A79" s="26"/>
      <c r="B79" s="26"/>
      <c r="C79" s="26"/>
      <c r="D79" s="26"/>
    </row>
    <row r="80" spans="1:4" x14ac:dyDescent="0.2">
      <c r="A80" s="26"/>
      <c r="B80" s="26"/>
      <c r="C80" s="26"/>
      <c r="D80" s="26"/>
    </row>
    <row r="81" spans="1:4" x14ac:dyDescent="0.2">
      <c r="A81" s="26"/>
      <c r="B81" s="26"/>
      <c r="C81" s="26"/>
      <c r="D81" s="26"/>
    </row>
    <row r="82" spans="1:4" x14ac:dyDescent="0.2">
      <c r="A82" s="26"/>
      <c r="B82" s="26"/>
      <c r="C82" s="26"/>
      <c r="D82" s="26"/>
    </row>
    <row r="83" spans="1:4" x14ac:dyDescent="0.2">
      <c r="A83" s="26"/>
      <c r="B83" s="26"/>
      <c r="C83" s="26"/>
      <c r="D83" s="26"/>
    </row>
    <row r="84" spans="1:4" x14ac:dyDescent="0.2">
      <c r="A84" s="26"/>
      <c r="B84" s="26"/>
      <c r="C84" s="26"/>
      <c r="D84" s="26"/>
    </row>
  </sheetData>
  <mergeCells count="1">
    <mergeCell ref="A5:C5"/>
  </mergeCells>
  <printOptions horizontalCentered="1"/>
  <pageMargins left="0" right="0" top="0.98425196850393704" bottom="0" header="0.39370078740157483" footer="0"/>
  <pageSetup paperSize="9" scale="55" orientation="portrait" r:id="rId1"/>
  <headerFooter alignWithMargins="0">
    <oddHeader>&amp;CBUREAU OF THE TREASURY
Statistical Data Analysis Division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8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23" sqref="C23:C24"/>
    </sheetView>
  </sheetViews>
  <sheetFormatPr defaultColWidth="13.85546875" defaultRowHeight="14.25" x14ac:dyDescent="0.2"/>
  <cols>
    <col min="1" max="1" width="0.85546875" style="17" customWidth="1"/>
    <col min="2" max="2" width="0.7109375" style="17" customWidth="1"/>
    <col min="3" max="3" width="34.42578125" style="17" customWidth="1"/>
    <col min="4" max="16" width="11.28515625" style="17" customWidth="1"/>
    <col min="17" max="16384" width="13.85546875" style="17"/>
  </cols>
  <sheetData>
    <row r="1" spans="1:16" ht="17.25" customHeight="1" x14ac:dyDescent="0.25">
      <c r="A1" s="16" t="s">
        <v>93</v>
      </c>
    </row>
    <row r="2" spans="1:16" ht="15.75" customHeight="1" x14ac:dyDescent="0.25">
      <c r="A2" s="18" t="s">
        <v>137</v>
      </c>
    </row>
    <row r="3" spans="1:16" x14ac:dyDescent="0.2">
      <c r="A3" s="17" t="s">
        <v>6</v>
      </c>
    </row>
    <row r="5" spans="1:16" s="23" customFormat="1" ht="24.75" customHeight="1" thickBot="1" x14ac:dyDescent="0.25">
      <c r="A5" s="100" t="s">
        <v>119</v>
      </c>
      <c r="B5" s="101"/>
      <c r="C5" s="101"/>
      <c r="D5" s="21" t="s">
        <v>25</v>
      </c>
      <c r="E5" s="21" t="s">
        <v>26</v>
      </c>
      <c r="F5" s="21" t="s">
        <v>27</v>
      </c>
      <c r="G5" s="21" t="s">
        <v>82</v>
      </c>
      <c r="H5" s="21" t="s">
        <v>0</v>
      </c>
      <c r="I5" s="21" t="s">
        <v>1</v>
      </c>
      <c r="J5" s="21" t="s">
        <v>2</v>
      </c>
      <c r="K5" s="21" t="s">
        <v>94</v>
      </c>
      <c r="L5" s="21" t="s">
        <v>95</v>
      </c>
      <c r="M5" s="21" t="s">
        <v>29</v>
      </c>
      <c r="N5" s="21" t="s">
        <v>30</v>
      </c>
      <c r="O5" s="21" t="s">
        <v>31</v>
      </c>
      <c r="P5" s="21" t="s">
        <v>98</v>
      </c>
    </row>
    <row r="6" spans="1:16" s="26" customFormat="1" ht="3.75" customHeight="1" thickTop="1" x14ac:dyDescent="0.2">
      <c r="A6" s="17"/>
      <c r="B6" s="17"/>
      <c r="C6" s="1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s="26" customFormat="1" ht="15" x14ac:dyDescent="0.25">
      <c r="A7" s="16" t="s">
        <v>87</v>
      </c>
      <c r="B7" s="17"/>
      <c r="C7" s="24"/>
      <c r="D7" s="25">
        <f>D9+D49</f>
        <v>199689</v>
      </c>
      <c r="E7" s="25">
        <f t="shared" ref="E7:P7" si="0">E9+E49</f>
        <v>137762</v>
      </c>
      <c r="F7" s="25">
        <f t="shared" si="0"/>
        <v>381064</v>
      </c>
      <c r="G7" s="25">
        <f t="shared" si="0"/>
        <v>98691</v>
      </c>
      <c r="H7" s="25">
        <f t="shared" si="0"/>
        <v>120163</v>
      </c>
      <c r="I7" s="25">
        <f t="shared" si="0"/>
        <v>130079</v>
      </c>
      <c r="J7" s="25">
        <f t="shared" si="0"/>
        <v>95187</v>
      </c>
      <c r="K7" s="25">
        <f t="shared" si="0"/>
        <v>135156</v>
      </c>
      <c r="L7" s="25">
        <f t="shared" si="0"/>
        <v>88628</v>
      </c>
      <c r="M7" s="25">
        <f t="shared" si="0"/>
        <v>127197</v>
      </c>
      <c r="N7" s="25">
        <f t="shared" si="0"/>
        <v>80262</v>
      </c>
      <c r="O7" s="25">
        <f t="shared" si="0"/>
        <v>102235</v>
      </c>
      <c r="P7" s="25">
        <f t="shared" si="0"/>
        <v>1696113</v>
      </c>
    </row>
    <row r="8" spans="1:16" s="26" customFormat="1" ht="3.75" customHeight="1" x14ac:dyDescent="0.2">
      <c r="A8" s="17"/>
      <c r="B8" s="17"/>
      <c r="C8" s="1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ht="15" x14ac:dyDescent="0.25">
      <c r="A9" s="16" t="s">
        <v>55</v>
      </c>
      <c r="D9" s="28">
        <f>D12+D21+D39+D44</f>
        <v>199689</v>
      </c>
      <c r="E9" s="28">
        <f t="shared" ref="E9:P9" si="1">E12+E21+E39+E44</f>
        <v>137762</v>
      </c>
      <c r="F9" s="28">
        <f t="shared" si="1"/>
        <v>381064</v>
      </c>
      <c r="G9" s="28">
        <f t="shared" si="1"/>
        <v>98691</v>
      </c>
      <c r="H9" s="28">
        <f t="shared" si="1"/>
        <v>120163</v>
      </c>
      <c r="I9" s="28">
        <f t="shared" si="1"/>
        <v>130079</v>
      </c>
      <c r="J9" s="28">
        <f t="shared" si="1"/>
        <v>95187</v>
      </c>
      <c r="K9" s="28">
        <f t="shared" si="1"/>
        <v>135156</v>
      </c>
      <c r="L9" s="28">
        <f t="shared" si="1"/>
        <v>88628</v>
      </c>
      <c r="M9" s="28">
        <f t="shared" si="1"/>
        <v>127197</v>
      </c>
      <c r="N9" s="28">
        <f t="shared" si="1"/>
        <v>80262</v>
      </c>
      <c r="O9" s="28">
        <f t="shared" si="1"/>
        <v>102235</v>
      </c>
      <c r="P9" s="28">
        <f t="shared" si="1"/>
        <v>1696113</v>
      </c>
    </row>
    <row r="10" spans="1:16" ht="15" x14ac:dyDescent="0.25">
      <c r="A10" s="16"/>
      <c r="C10" s="16" t="s">
        <v>88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ht="6.75" customHeight="1" x14ac:dyDescent="0.2"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 ht="15" x14ac:dyDescent="0.25">
      <c r="B12" s="16" t="s">
        <v>129</v>
      </c>
      <c r="D12" s="28">
        <f>SUM(D13:D19)</f>
        <v>127990</v>
      </c>
      <c r="E12" s="28">
        <f t="shared" ref="E12:P12" si="2">SUM(E13:E19)</f>
        <v>107596</v>
      </c>
      <c r="F12" s="28">
        <f t="shared" si="2"/>
        <v>104836</v>
      </c>
      <c r="G12" s="28">
        <f t="shared" si="2"/>
        <v>78448</v>
      </c>
      <c r="H12" s="28">
        <f t="shared" si="2"/>
        <v>80000</v>
      </c>
      <c r="I12" s="28">
        <f t="shared" si="2"/>
        <v>110000</v>
      </c>
      <c r="J12" s="28">
        <f t="shared" si="2"/>
        <v>55000</v>
      </c>
      <c r="K12" s="28">
        <f t="shared" si="2"/>
        <v>75000</v>
      </c>
      <c r="L12" s="28">
        <f t="shared" si="2"/>
        <v>77983</v>
      </c>
      <c r="M12" s="28">
        <f t="shared" si="2"/>
        <v>57000</v>
      </c>
      <c r="N12" s="28">
        <f t="shared" si="2"/>
        <v>47790</v>
      </c>
      <c r="O12" s="28">
        <f t="shared" si="2"/>
        <v>70000</v>
      </c>
      <c r="P12" s="28">
        <f t="shared" si="2"/>
        <v>991643</v>
      </c>
    </row>
    <row r="13" spans="1:16" ht="15" customHeight="1" x14ac:dyDescent="0.25">
      <c r="B13" s="16"/>
      <c r="C13" s="17" t="s">
        <v>42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spans="1:16" ht="15" x14ac:dyDescent="0.25">
      <c r="B14" s="16"/>
      <c r="C14" s="29" t="s">
        <v>80</v>
      </c>
      <c r="D14" s="30">
        <v>25000</v>
      </c>
      <c r="E14" s="30">
        <v>44568</v>
      </c>
      <c r="F14" s="30">
        <v>50000</v>
      </c>
      <c r="G14" s="30">
        <v>25000</v>
      </c>
      <c r="H14" s="30">
        <v>20000</v>
      </c>
      <c r="I14" s="30">
        <v>50000</v>
      </c>
      <c r="J14" s="30">
        <v>25000</v>
      </c>
      <c r="K14" s="30">
        <v>45000</v>
      </c>
      <c r="L14" s="30">
        <v>50000</v>
      </c>
      <c r="M14" s="30">
        <v>25000</v>
      </c>
      <c r="N14" s="30">
        <v>20000</v>
      </c>
      <c r="O14" s="30">
        <v>50000</v>
      </c>
      <c r="P14" s="30">
        <f>SUM(D14:O14)</f>
        <v>429568</v>
      </c>
    </row>
    <row r="15" spans="1:16" ht="15" x14ac:dyDescent="0.25">
      <c r="B15" s="16"/>
      <c r="C15" s="29" t="s">
        <v>71</v>
      </c>
      <c r="D15" s="30">
        <v>20600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f t="shared" ref="P15:P19" si="3">SUM(D15:O15)</f>
        <v>20600</v>
      </c>
    </row>
    <row r="16" spans="1:16" ht="15" x14ac:dyDescent="0.25">
      <c r="B16" s="16"/>
      <c r="C16" s="29" t="s">
        <v>116</v>
      </c>
      <c r="D16" s="30">
        <v>8521</v>
      </c>
      <c r="E16" s="30">
        <v>7430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f t="shared" si="3"/>
        <v>15951</v>
      </c>
    </row>
    <row r="17" spans="2:16" x14ac:dyDescent="0.2">
      <c r="B17" s="24"/>
      <c r="C17" s="29" t="s">
        <v>3</v>
      </c>
      <c r="D17" s="30">
        <v>14669</v>
      </c>
      <c r="E17" s="30">
        <v>16390</v>
      </c>
      <c r="F17" s="30">
        <v>12841</v>
      </c>
      <c r="G17" s="30">
        <v>20000</v>
      </c>
      <c r="H17" s="30">
        <v>16000</v>
      </c>
      <c r="I17" s="30">
        <v>16000</v>
      </c>
      <c r="J17" s="30">
        <v>8000</v>
      </c>
      <c r="K17" s="30">
        <v>8000</v>
      </c>
      <c r="L17" s="30">
        <v>8000</v>
      </c>
      <c r="M17" s="30">
        <v>8000</v>
      </c>
      <c r="N17" s="30">
        <v>8000</v>
      </c>
      <c r="O17" s="30">
        <v>8000</v>
      </c>
      <c r="P17" s="30">
        <f t="shared" si="3"/>
        <v>143900</v>
      </c>
    </row>
    <row r="18" spans="2:16" x14ac:dyDescent="0.2">
      <c r="B18" s="24"/>
      <c r="C18" s="29" t="s">
        <v>4</v>
      </c>
      <c r="D18" s="30">
        <v>24000</v>
      </c>
      <c r="E18" s="30">
        <v>18000</v>
      </c>
      <c r="F18" s="30">
        <v>20899</v>
      </c>
      <c r="G18" s="30">
        <v>19123</v>
      </c>
      <c r="H18" s="30">
        <v>20000</v>
      </c>
      <c r="I18" s="30">
        <v>20000</v>
      </c>
      <c r="J18" s="30">
        <v>10000</v>
      </c>
      <c r="K18" s="30">
        <v>10000</v>
      </c>
      <c r="L18" s="30">
        <v>10000</v>
      </c>
      <c r="M18" s="30">
        <v>12000</v>
      </c>
      <c r="N18" s="30">
        <v>7790</v>
      </c>
      <c r="O18" s="30">
        <v>6000</v>
      </c>
      <c r="P18" s="30">
        <f t="shared" si="3"/>
        <v>177812</v>
      </c>
    </row>
    <row r="19" spans="2:16" x14ac:dyDescent="0.2">
      <c r="B19" s="24"/>
      <c r="C19" s="29" t="s">
        <v>5</v>
      </c>
      <c r="D19" s="30">
        <v>35200</v>
      </c>
      <c r="E19" s="30">
        <v>21208</v>
      </c>
      <c r="F19" s="30">
        <v>21096</v>
      </c>
      <c r="G19" s="30">
        <v>14325</v>
      </c>
      <c r="H19" s="30">
        <v>24000</v>
      </c>
      <c r="I19" s="30">
        <v>24000</v>
      </c>
      <c r="J19" s="30">
        <v>12000</v>
      </c>
      <c r="K19" s="30">
        <v>12000</v>
      </c>
      <c r="L19" s="30">
        <v>9983</v>
      </c>
      <c r="M19" s="30">
        <v>12000</v>
      </c>
      <c r="N19" s="30">
        <v>12000</v>
      </c>
      <c r="O19" s="30">
        <v>6000</v>
      </c>
      <c r="P19" s="30">
        <f t="shared" si="3"/>
        <v>203812</v>
      </c>
    </row>
    <row r="20" spans="2:16" ht="9" customHeight="1" x14ac:dyDescent="0.2">
      <c r="B20" s="24"/>
      <c r="C20" s="24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2:16" ht="13.5" customHeight="1" x14ac:dyDescent="0.25">
      <c r="B21" s="16" t="s">
        <v>113</v>
      </c>
      <c r="D21" s="28">
        <f>D22+D25+D28+D31+D34</f>
        <v>71504</v>
      </c>
      <c r="E21" s="28">
        <f t="shared" ref="E21:P21" si="4">E22+E25+E28+E31+E34</f>
        <v>30000</v>
      </c>
      <c r="F21" s="28">
        <f t="shared" si="4"/>
        <v>40000</v>
      </c>
      <c r="G21" s="28">
        <f t="shared" si="4"/>
        <v>20000</v>
      </c>
      <c r="H21" s="28">
        <f t="shared" si="4"/>
        <v>40000</v>
      </c>
      <c r="I21" s="28">
        <f t="shared" si="4"/>
        <v>20000</v>
      </c>
      <c r="J21" s="28">
        <f t="shared" si="4"/>
        <v>40000</v>
      </c>
      <c r="K21" s="28">
        <f t="shared" si="4"/>
        <v>60000</v>
      </c>
      <c r="L21" s="28">
        <f t="shared" si="4"/>
        <v>10399</v>
      </c>
      <c r="M21" s="28">
        <f t="shared" si="4"/>
        <v>70000</v>
      </c>
      <c r="N21" s="28">
        <f t="shared" si="4"/>
        <v>32271</v>
      </c>
      <c r="O21" s="28">
        <f t="shared" si="4"/>
        <v>27041</v>
      </c>
      <c r="P21" s="28">
        <f t="shared" si="4"/>
        <v>461215</v>
      </c>
    </row>
    <row r="22" spans="2:16" ht="15" x14ac:dyDescent="0.25">
      <c r="B22" s="24"/>
      <c r="C22" s="31" t="s">
        <v>19</v>
      </c>
      <c r="D22" s="25">
        <f>D23+D24</f>
        <v>0</v>
      </c>
      <c r="E22" s="25">
        <f t="shared" ref="E22:O22" si="5">E23+E24</f>
        <v>0</v>
      </c>
      <c r="F22" s="25">
        <f t="shared" si="5"/>
        <v>0</v>
      </c>
      <c r="G22" s="25">
        <f t="shared" si="5"/>
        <v>0</v>
      </c>
      <c r="H22" s="25">
        <f t="shared" si="5"/>
        <v>0</v>
      </c>
      <c r="I22" s="25">
        <f t="shared" si="5"/>
        <v>0</v>
      </c>
      <c r="J22" s="25">
        <f t="shared" si="5"/>
        <v>20000</v>
      </c>
      <c r="K22" s="25">
        <f t="shared" si="5"/>
        <v>20000</v>
      </c>
      <c r="L22" s="25">
        <f t="shared" si="5"/>
        <v>0</v>
      </c>
      <c r="M22" s="25">
        <f t="shared" si="5"/>
        <v>20000</v>
      </c>
      <c r="N22" s="25">
        <f t="shared" si="5"/>
        <v>0</v>
      </c>
      <c r="O22" s="25">
        <f t="shared" si="5"/>
        <v>27041</v>
      </c>
      <c r="P22" s="25">
        <f>P23+P24</f>
        <v>87041</v>
      </c>
    </row>
    <row r="23" spans="2:16" x14ac:dyDescent="0.2">
      <c r="B23" s="24"/>
      <c r="C23" s="32" t="s">
        <v>68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20000</v>
      </c>
      <c r="K23" s="27">
        <v>20000</v>
      </c>
      <c r="L23" s="27">
        <v>0</v>
      </c>
      <c r="M23" s="27">
        <v>20000</v>
      </c>
      <c r="N23" s="27">
        <v>0</v>
      </c>
      <c r="O23" s="27">
        <v>20000</v>
      </c>
      <c r="P23" s="27">
        <f>SUM(D23:O23)</f>
        <v>80000</v>
      </c>
    </row>
    <row r="24" spans="2:16" x14ac:dyDescent="0.2">
      <c r="B24" s="24"/>
      <c r="C24" s="32" t="s">
        <v>71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7041</v>
      </c>
      <c r="P24" s="27">
        <f>SUM(D24:O24)</f>
        <v>7041</v>
      </c>
    </row>
    <row r="25" spans="2:16" ht="15" x14ac:dyDescent="0.25">
      <c r="B25" s="24"/>
      <c r="C25" s="31" t="s">
        <v>9</v>
      </c>
      <c r="D25" s="25">
        <f>D26+D27</f>
        <v>0</v>
      </c>
      <c r="E25" s="25">
        <f t="shared" ref="E25:O25" si="6">E26+E27</f>
        <v>0</v>
      </c>
      <c r="F25" s="25">
        <f t="shared" si="6"/>
        <v>0</v>
      </c>
      <c r="G25" s="25">
        <f t="shared" si="6"/>
        <v>0</v>
      </c>
      <c r="H25" s="25">
        <f t="shared" si="6"/>
        <v>0</v>
      </c>
      <c r="I25" s="25">
        <f t="shared" si="6"/>
        <v>0</v>
      </c>
      <c r="J25" s="25">
        <f t="shared" si="6"/>
        <v>0</v>
      </c>
      <c r="K25" s="25">
        <f t="shared" si="6"/>
        <v>0</v>
      </c>
      <c r="L25" s="25">
        <f t="shared" si="6"/>
        <v>0</v>
      </c>
      <c r="M25" s="25">
        <f t="shared" si="6"/>
        <v>30000</v>
      </c>
      <c r="N25" s="25">
        <f t="shared" si="6"/>
        <v>0</v>
      </c>
      <c r="O25" s="25">
        <f t="shared" si="6"/>
        <v>0</v>
      </c>
      <c r="P25" s="25">
        <f>P26+P27</f>
        <v>30000</v>
      </c>
    </row>
    <row r="26" spans="2:16" x14ac:dyDescent="0.2">
      <c r="B26" s="24"/>
      <c r="C26" s="29" t="s">
        <v>72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20000</v>
      </c>
      <c r="N26" s="27">
        <v>0</v>
      </c>
      <c r="O26" s="27">
        <v>0</v>
      </c>
      <c r="P26" s="27">
        <f>SUM(D26:O26)</f>
        <v>20000</v>
      </c>
    </row>
    <row r="27" spans="2:16" x14ac:dyDescent="0.2">
      <c r="B27" s="24"/>
      <c r="C27" s="29" t="s">
        <v>73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10000</v>
      </c>
      <c r="N27" s="27">
        <v>0</v>
      </c>
      <c r="O27" s="27">
        <v>0</v>
      </c>
      <c r="P27" s="27">
        <f>SUM(D27:O27)</f>
        <v>10000</v>
      </c>
    </row>
    <row r="28" spans="2:16" ht="15" x14ac:dyDescent="0.25">
      <c r="B28" s="24"/>
      <c r="C28" s="31" t="s">
        <v>10</v>
      </c>
      <c r="D28" s="25">
        <f>SUM(D29:D30)</f>
        <v>0</v>
      </c>
      <c r="E28" s="25">
        <f t="shared" ref="E28:O28" si="7">SUM(E29:E30)</f>
        <v>30000</v>
      </c>
      <c r="F28" s="25">
        <f t="shared" si="7"/>
        <v>20000</v>
      </c>
      <c r="G28" s="25">
        <f t="shared" si="7"/>
        <v>0</v>
      </c>
      <c r="H28" s="25">
        <f t="shared" si="7"/>
        <v>20000</v>
      </c>
      <c r="I28" s="25">
        <f t="shared" si="7"/>
        <v>0</v>
      </c>
      <c r="J28" s="25">
        <f t="shared" si="7"/>
        <v>20000</v>
      </c>
      <c r="K28" s="25">
        <f t="shared" si="7"/>
        <v>0</v>
      </c>
      <c r="L28" s="25">
        <f t="shared" si="7"/>
        <v>10399</v>
      </c>
      <c r="M28" s="25">
        <f t="shared" si="7"/>
        <v>20000</v>
      </c>
      <c r="N28" s="25">
        <f t="shared" si="7"/>
        <v>0</v>
      </c>
      <c r="O28" s="25">
        <f t="shared" si="7"/>
        <v>0</v>
      </c>
      <c r="P28" s="25">
        <f>SUM(P29:P30)</f>
        <v>120399</v>
      </c>
    </row>
    <row r="29" spans="2:16" x14ac:dyDescent="0.2">
      <c r="B29" s="24"/>
      <c r="C29" s="29" t="s">
        <v>72</v>
      </c>
      <c r="D29" s="27">
        <v>0</v>
      </c>
      <c r="E29" s="27">
        <v>20000</v>
      </c>
      <c r="F29" s="27">
        <v>20000</v>
      </c>
      <c r="G29" s="27">
        <v>0</v>
      </c>
      <c r="H29" s="27">
        <v>20000</v>
      </c>
      <c r="I29" s="27">
        <v>0</v>
      </c>
      <c r="J29" s="27">
        <v>20000</v>
      </c>
      <c r="K29" s="27">
        <v>0</v>
      </c>
      <c r="L29" s="27">
        <v>10399</v>
      </c>
      <c r="M29" s="27">
        <v>20000</v>
      </c>
      <c r="N29" s="27">
        <v>0</v>
      </c>
      <c r="O29" s="27">
        <v>0</v>
      </c>
      <c r="P29" s="27">
        <f>SUM(D29:O29)</f>
        <v>110399</v>
      </c>
    </row>
    <row r="30" spans="2:16" x14ac:dyDescent="0.2">
      <c r="B30" s="24"/>
      <c r="C30" s="29" t="s">
        <v>73</v>
      </c>
      <c r="D30" s="27">
        <v>0</v>
      </c>
      <c r="E30" s="27">
        <v>10000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f>SUM(D30:O30)</f>
        <v>10000</v>
      </c>
    </row>
    <row r="31" spans="2:16" ht="15" x14ac:dyDescent="0.25">
      <c r="B31" s="24"/>
      <c r="C31" s="31" t="s">
        <v>11</v>
      </c>
      <c r="D31" s="25">
        <f>SUM(D32:D33)</f>
        <v>40000</v>
      </c>
      <c r="E31" s="25">
        <f t="shared" ref="E31:P31" si="8">SUM(E32:E33)</f>
        <v>0</v>
      </c>
      <c r="F31" s="25">
        <f t="shared" si="8"/>
        <v>20000</v>
      </c>
      <c r="G31" s="25">
        <f t="shared" si="8"/>
        <v>20000</v>
      </c>
      <c r="H31" s="25">
        <f t="shared" si="8"/>
        <v>20000</v>
      </c>
      <c r="I31" s="25">
        <f t="shared" si="8"/>
        <v>0</v>
      </c>
      <c r="J31" s="25">
        <f t="shared" si="8"/>
        <v>0</v>
      </c>
      <c r="K31" s="25">
        <f t="shared" si="8"/>
        <v>20000</v>
      </c>
      <c r="L31" s="25">
        <f t="shared" si="8"/>
        <v>0</v>
      </c>
      <c r="M31" s="25">
        <f t="shared" si="8"/>
        <v>0</v>
      </c>
      <c r="N31" s="25">
        <f t="shared" si="8"/>
        <v>20000</v>
      </c>
      <c r="O31" s="25">
        <f t="shared" si="8"/>
        <v>0</v>
      </c>
      <c r="P31" s="25">
        <f t="shared" si="8"/>
        <v>140000</v>
      </c>
    </row>
    <row r="32" spans="2:16" x14ac:dyDescent="0.2">
      <c r="B32" s="24"/>
      <c r="C32" s="29" t="s">
        <v>72</v>
      </c>
      <c r="D32" s="27">
        <v>20000</v>
      </c>
      <c r="E32" s="27">
        <v>0</v>
      </c>
      <c r="F32" s="27">
        <v>20000</v>
      </c>
      <c r="G32" s="27">
        <v>20000</v>
      </c>
      <c r="H32" s="27">
        <v>20000</v>
      </c>
      <c r="I32" s="27">
        <v>0</v>
      </c>
      <c r="J32" s="27">
        <v>0</v>
      </c>
      <c r="K32" s="27">
        <v>20000</v>
      </c>
      <c r="L32" s="27">
        <v>0</v>
      </c>
      <c r="M32" s="27">
        <v>0</v>
      </c>
      <c r="N32" s="27">
        <v>20000</v>
      </c>
      <c r="O32" s="27">
        <v>0</v>
      </c>
      <c r="P32" s="27">
        <f>SUM(D32:O32)</f>
        <v>120000</v>
      </c>
    </row>
    <row r="33" spans="1:16" x14ac:dyDescent="0.2">
      <c r="B33" s="24"/>
      <c r="C33" s="29" t="s">
        <v>73</v>
      </c>
      <c r="D33" s="27">
        <v>20000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f>SUM(D33:O33)</f>
        <v>20000</v>
      </c>
    </row>
    <row r="34" spans="1:16" ht="15" x14ac:dyDescent="0.25">
      <c r="B34" s="24"/>
      <c r="C34" s="31" t="s">
        <v>12</v>
      </c>
      <c r="D34" s="25">
        <f>SUM(D35:D37)</f>
        <v>31504</v>
      </c>
      <c r="E34" s="25">
        <f t="shared" ref="E34:P34" si="9">SUM(E35:E37)</f>
        <v>0</v>
      </c>
      <c r="F34" s="25">
        <f t="shared" si="9"/>
        <v>0</v>
      </c>
      <c r="G34" s="25">
        <f t="shared" si="9"/>
        <v>0</v>
      </c>
      <c r="H34" s="25">
        <f t="shared" si="9"/>
        <v>0</v>
      </c>
      <c r="I34" s="25">
        <f t="shared" si="9"/>
        <v>20000</v>
      </c>
      <c r="J34" s="25">
        <f t="shared" si="9"/>
        <v>0</v>
      </c>
      <c r="K34" s="25">
        <f t="shared" si="9"/>
        <v>20000</v>
      </c>
      <c r="L34" s="25">
        <f t="shared" si="9"/>
        <v>0</v>
      </c>
      <c r="M34" s="25">
        <f t="shared" si="9"/>
        <v>0</v>
      </c>
      <c r="N34" s="25">
        <f t="shared" si="9"/>
        <v>12271</v>
      </c>
      <c r="O34" s="25">
        <f t="shared" si="9"/>
        <v>0</v>
      </c>
      <c r="P34" s="25">
        <f t="shared" si="9"/>
        <v>83775</v>
      </c>
    </row>
    <row r="35" spans="1:16" x14ac:dyDescent="0.2">
      <c r="B35" s="24"/>
      <c r="C35" s="29" t="s">
        <v>72</v>
      </c>
      <c r="D35" s="27">
        <v>20000</v>
      </c>
      <c r="E35" s="27">
        <v>0</v>
      </c>
      <c r="F35" s="27">
        <v>0</v>
      </c>
      <c r="G35" s="27">
        <v>0</v>
      </c>
      <c r="H35" s="27">
        <v>0</v>
      </c>
      <c r="I35" s="27">
        <v>20000</v>
      </c>
      <c r="J35" s="27">
        <v>0</v>
      </c>
      <c r="K35" s="27">
        <v>20000</v>
      </c>
      <c r="L35" s="27">
        <v>0</v>
      </c>
      <c r="M35" s="27">
        <v>0</v>
      </c>
      <c r="N35" s="27">
        <v>12271</v>
      </c>
      <c r="O35" s="27">
        <v>0</v>
      </c>
      <c r="P35" s="27">
        <f>SUM(D35:O35)</f>
        <v>72271</v>
      </c>
    </row>
    <row r="36" spans="1:16" x14ac:dyDescent="0.2">
      <c r="B36" s="24"/>
      <c r="C36" s="29" t="s">
        <v>73</v>
      </c>
      <c r="D36" s="27">
        <v>10000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f t="shared" ref="P36:P37" si="10">SUM(D36:O36)</f>
        <v>10000</v>
      </c>
    </row>
    <row r="37" spans="1:16" x14ac:dyDescent="0.2">
      <c r="B37" s="24"/>
      <c r="C37" s="29" t="s">
        <v>115</v>
      </c>
      <c r="D37" s="27">
        <v>1504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f t="shared" si="10"/>
        <v>1504</v>
      </c>
    </row>
    <row r="38" spans="1:16" x14ac:dyDescent="0.2">
      <c r="B38" s="24"/>
      <c r="C38" s="29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16" ht="14.25" customHeight="1" x14ac:dyDescent="0.25">
      <c r="A39" s="16"/>
      <c r="B39" s="16" t="s">
        <v>54</v>
      </c>
      <c r="D39" s="28">
        <f>D41</f>
        <v>0</v>
      </c>
      <c r="E39" s="28">
        <f t="shared" ref="E39:P39" si="11">E41</f>
        <v>0</v>
      </c>
      <c r="F39" s="28">
        <f t="shared" si="11"/>
        <v>235916</v>
      </c>
      <c r="G39" s="28">
        <f t="shared" si="11"/>
        <v>0</v>
      </c>
      <c r="H39" s="28">
        <f t="shared" si="11"/>
        <v>0</v>
      </c>
      <c r="I39" s="28">
        <f t="shared" si="11"/>
        <v>0</v>
      </c>
      <c r="J39" s="28">
        <f t="shared" si="11"/>
        <v>0</v>
      </c>
      <c r="K39" s="28">
        <f t="shared" si="11"/>
        <v>0</v>
      </c>
      <c r="L39" s="28">
        <f t="shared" si="11"/>
        <v>0</v>
      </c>
      <c r="M39" s="28">
        <f t="shared" si="11"/>
        <v>0</v>
      </c>
      <c r="N39" s="28">
        <f t="shared" si="11"/>
        <v>0</v>
      </c>
      <c r="O39" s="28">
        <f t="shared" si="11"/>
        <v>0</v>
      </c>
      <c r="P39" s="28">
        <f t="shared" si="11"/>
        <v>235916</v>
      </c>
    </row>
    <row r="40" spans="1:16" ht="6.75" customHeight="1" x14ac:dyDescent="0.2"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 ht="15" x14ac:dyDescent="0.25">
      <c r="B41" s="16" t="s">
        <v>62</v>
      </c>
      <c r="D41" s="25">
        <f>D42</f>
        <v>0</v>
      </c>
      <c r="E41" s="25">
        <f t="shared" ref="E41:P41" si="12">E42</f>
        <v>0</v>
      </c>
      <c r="F41" s="25">
        <f t="shared" si="12"/>
        <v>235916</v>
      </c>
      <c r="G41" s="25">
        <f t="shared" si="12"/>
        <v>0</v>
      </c>
      <c r="H41" s="25">
        <f t="shared" si="12"/>
        <v>0</v>
      </c>
      <c r="I41" s="25">
        <f t="shared" si="12"/>
        <v>0</v>
      </c>
      <c r="J41" s="25">
        <f t="shared" si="12"/>
        <v>0</v>
      </c>
      <c r="K41" s="25">
        <f t="shared" si="12"/>
        <v>0</v>
      </c>
      <c r="L41" s="25">
        <f t="shared" si="12"/>
        <v>0</v>
      </c>
      <c r="M41" s="25">
        <f t="shared" si="12"/>
        <v>0</v>
      </c>
      <c r="N41" s="25">
        <f t="shared" si="12"/>
        <v>0</v>
      </c>
      <c r="O41" s="25">
        <f t="shared" si="12"/>
        <v>0</v>
      </c>
      <c r="P41" s="25">
        <f t="shared" si="12"/>
        <v>235916</v>
      </c>
    </row>
    <row r="42" spans="1:16" x14ac:dyDescent="0.2">
      <c r="B42" s="24"/>
      <c r="C42" s="17" t="s">
        <v>112</v>
      </c>
      <c r="D42" s="27">
        <v>0</v>
      </c>
      <c r="E42" s="27">
        <v>0</v>
      </c>
      <c r="F42" s="27">
        <v>235916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f>SUM(D42:O42)</f>
        <v>235916</v>
      </c>
    </row>
    <row r="43" spans="1:16" ht="12.75" customHeight="1" x14ac:dyDescent="0.2">
      <c r="B43" s="24"/>
      <c r="C43" s="29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</row>
    <row r="44" spans="1:16" ht="13.5" customHeight="1" x14ac:dyDescent="0.25">
      <c r="A44" s="24"/>
      <c r="B44" s="31" t="s">
        <v>83</v>
      </c>
      <c r="D44" s="25">
        <f>D46+D47</f>
        <v>195</v>
      </c>
      <c r="E44" s="25">
        <f t="shared" ref="E44:P44" si="13">E46+E47</f>
        <v>166</v>
      </c>
      <c r="F44" s="25">
        <f t="shared" si="13"/>
        <v>312</v>
      </c>
      <c r="G44" s="25">
        <f t="shared" si="13"/>
        <v>243</v>
      </c>
      <c r="H44" s="25">
        <f t="shared" si="13"/>
        <v>163</v>
      </c>
      <c r="I44" s="25">
        <f t="shared" si="13"/>
        <v>79</v>
      </c>
      <c r="J44" s="25">
        <f t="shared" si="13"/>
        <v>187</v>
      </c>
      <c r="K44" s="25">
        <f t="shared" si="13"/>
        <v>156</v>
      </c>
      <c r="L44" s="25">
        <f t="shared" si="13"/>
        <v>246</v>
      </c>
      <c r="M44" s="25">
        <f t="shared" si="13"/>
        <v>197</v>
      </c>
      <c r="N44" s="25">
        <f t="shared" si="13"/>
        <v>201</v>
      </c>
      <c r="O44" s="25">
        <f t="shared" si="13"/>
        <v>5194</v>
      </c>
      <c r="P44" s="25">
        <f t="shared" si="13"/>
        <v>7339</v>
      </c>
    </row>
    <row r="45" spans="1:16" ht="13.5" customHeight="1" x14ac:dyDescent="0.2">
      <c r="A45" s="24"/>
      <c r="B45" s="29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</row>
    <row r="46" spans="1:16" x14ac:dyDescent="0.2">
      <c r="A46" s="24"/>
      <c r="B46" s="24"/>
      <c r="C46" s="29" t="s">
        <v>58</v>
      </c>
      <c r="D46" s="27">
        <v>195</v>
      </c>
      <c r="E46" s="27">
        <v>166</v>
      </c>
      <c r="F46" s="27">
        <v>312</v>
      </c>
      <c r="G46" s="27">
        <v>243</v>
      </c>
      <c r="H46" s="27">
        <v>163</v>
      </c>
      <c r="I46" s="27">
        <v>79</v>
      </c>
      <c r="J46" s="27">
        <v>187</v>
      </c>
      <c r="K46" s="27">
        <v>156</v>
      </c>
      <c r="L46" s="27">
        <v>246</v>
      </c>
      <c r="M46" s="27">
        <v>197</v>
      </c>
      <c r="N46" s="27">
        <v>201</v>
      </c>
      <c r="O46" s="27">
        <v>233</v>
      </c>
      <c r="P46" s="27">
        <v>2378</v>
      </c>
    </row>
    <row r="47" spans="1:16" x14ac:dyDescent="0.2">
      <c r="A47" s="24"/>
      <c r="B47" s="24"/>
      <c r="C47" s="32" t="s">
        <v>117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4961</v>
      </c>
      <c r="P47" s="27">
        <v>4961</v>
      </c>
    </row>
    <row r="48" spans="1:16" x14ac:dyDescent="0.2">
      <c r="A48" s="24"/>
      <c r="B48" s="24"/>
      <c r="C48" s="32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1:16" ht="14.25" customHeight="1" x14ac:dyDescent="0.25">
      <c r="A49" s="31" t="s">
        <v>86</v>
      </c>
      <c r="B49" s="31"/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</row>
    <row r="50" spans="1:16" x14ac:dyDescent="0.2">
      <c r="A50" s="24"/>
      <c r="B50" s="29"/>
      <c r="D50" s="33"/>
    </row>
    <row r="51" spans="1:16" ht="17.25" customHeight="1" x14ac:dyDescent="0.25">
      <c r="A51" s="24"/>
      <c r="B51" s="31"/>
      <c r="C51" s="29"/>
      <c r="D51" s="27"/>
    </row>
    <row r="52" spans="1:16" ht="3" customHeight="1" x14ac:dyDescent="0.25">
      <c r="A52" s="24"/>
      <c r="B52" s="31"/>
      <c r="C52" s="29"/>
      <c r="D52" s="27"/>
    </row>
    <row r="53" spans="1:16" ht="6.75" customHeight="1" x14ac:dyDescent="0.25">
      <c r="A53" s="24"/>
      <c r="B53" s="31"/>
      <c r="D53" s="33"/>
    </row>
    <row r="54" spans="1:16" s="42" customFormat="1" ht="13.5" customHeight="1" x14ac:dyDescent="0.2">
      <c r="A54" s="38"/>
      <c r="B54" s="39"/>
      <c r="C54" s="40" t="s">
        <v>18</v>
      </c>
      <c r="D54" s="41"/>
    </row>
    <row r="55" spans="1:16" s="42" customFormat="1" ht="7.5" customHeight="1" x14ac:dyDescent="0.2">
      <c r="A55" s="38"/>
      <c r="B55" s="39"/>
      <c r="C55" s="39"/>
      <c r="D55" s="41"/>
    </row>
    <row r="56" spans="1:16" s="42" customFormat="1" ht="12" customHeight="1" x14ac:dyDescent="0.2">
      <c r="A56" s="38"/>
      <c r="B56" s="39"/>
      <c r="C56" s="40" t="s">
        <v>32</v>
      </c>
      <c r="D56" s="41"/>
    </row>
    <row r="57" spans="1:16" x14ac:dyDescent="0.2">
      <c r="A57" s="26"/>
      <c r="B57" s="26"/>
      <c r="C57" s="26"/>
      <c r="D57" s="26"/>
    </row>
    <row r="58" spans="1:16" x14ac:dyDescent="0.2">
      <c r="A58" s="26"/>
      <c r="B58" s="26"/>
      <c r="C58" s="26"/>
      <c r="D58" s="26"/>
    </row>
    <row r="59" spans="1:16" x14ac:dyDescent="0.2">
      <c r="A59" s="26"/>
      <c r="B59" s="26"/>
      <c r="C59" s="26"/>
      <c r="D59" s="26"/>
    </row>
    <row r="60" spans="1:16" x14ac:dyDescent="0.2">
      <c r="A60" s="26"/>
      <c r="B60" s="26"/>
      <c r="C60" s="26"/>
      <c r="D60" s="26"/>
    </row>
    <row r="61" spans="1:16" x14ac:dyDescent="0.2">
      <c r="A61" s="26"/>
      <c r="B61" s="26"/>
      <c r="C61" s="26"/>
      <c r="D61" s="26"/>
    </row>
    <row r="62" spans="1:16" x14ac:dyDescent="0.2">
      <c r="A62" s="26"/>
      <c r="B62" s="26"/>
      <c r="C62" s="26"/>
      <c r="D62" s="26"/>
    </row>
    <row r="63" spans="1:16" x14ac:dyDescent="0.2">
      <c r="A63" s="26"/>
      <c r="B63" s="26"/>
      <c r="C63" s="26"/>
      <c r="D63" s="26"/>
    </row>
    <row r="64" spans="1:16" x14ac:dyDescent="0.2">
      <c r="A64" s="36"/>
      <c r="C64" s="24"/>
      <c r="D64" s="24"/>
    </row>
    <row r="65" spans="1:4" ht="15" x14ac:dyDescent="0.25">
      <c r="A65" s="16"/>
      <c r="B65" s="16"/>
      <c r="C65" s="37"/>
      <c r="D65" s="37"/>
    </row>
    <row r="66" spans="1:4" ht="15" x14ac:dyDescent="0.25">
      <c r="A66" s="16"/>
      <c r="B66" s="16"/>
      <c r="C66" s="37"/>
      <c r="D66" s="37"/>
    </row>
    <row r="69" spans="1:4" ht="15" x14ac:dyDescent="0.25">
      <c r="A69" s="16"/>
      <c r="B69" s="16"/>
      <c r="C69" s="16"/>
      <c r="D69" s="16"/>
    </row>
    <row r="75" spans="1:4" x14ac:dyDescent="0.2">
      <c r="C75" s="24"/>
      <c r="D75" s="24"/>
    </row>
    <row r="77" spans="1:4" x14ac:dyDescent="0.2">
      <c r="A77" s="26"/>
      <c r="B77" s="26"/>
      <c r="C77" s="26"/>
      <c r="D77" s="26"/>
    </row>
    <row r="78" spans="1:4" x14ac:dyDescent="0.2">
      <c r="A78" s="26"/>
      <c r="B78" s="26"/>
      <c r="C78" s="26"/>
      <c r="D78" s="26"/>
    </row>
    <row r="79" spans="1:4" x14ac:dyDescent="0.2">
      <c r="A79" s="26"/>
      <c r="B79" s="26"/>
      <c r="C79" s="26"/>
      <c r="D79" s="26"/>
    </row>
    <row r="80" spans="1:4" x14ac:dyDescent="0.2">
      <c r="A80" s="26"/>
      <c r="B80" s="26"/>
      <c r="C80" s="26"/>
      <c r="D80" s="26"/>
    </row>
    <row r="81" spans="1:4" x14ac:dyDescent="0.2">
      <c r="A81" s="26"/>
      <c r="B81" s="26"/>
      <c r="C81" s="26"/>
      <c r="D81" s="26"/>
    </row>
    <row r="82" spans="1:4" x14ac:dyDescent="0.2">
      <c r="A82" s="26"/>
      <c r="B82" s="26"/>
      <c r="C82" s="26"/>
      <c r="D82" s="26"/>
    </row>
    <row r="83" spans="1:4" x14ac:dyDescent="0.2">
      <c r="A83" s="26"/>
      <c r="B83" s="26"/>
      <c r="C83" s="26"/>
      <c r="D83" s="26"/>
    </row>
    <row r="84" spans="1:4" x14ac:dyDescent="0.2">
      <c r="A84" s="26"/>
      <c r="B84" s="26"/>
      <c r="C84" s="26"/>
      <c r="D84" s="26"/>
    </row>
    <row r="85" spans="1:4" x14ac:dyDescent="0.2">
      <c r="A85" s="26"/>
      <c r="B85" s="26"/>
      <c r="C85" s="26"/>
      <c r="D85" s="26"/>
    </row>
  </sheetData>
  <mergeCells count="1">
    <mergeCell ref="A5:C5"/>
  </mergeCells>
  <printOptions horizontalCentered="1"/>
  <pageMargins left="0" right="0" top="0.94488188976377963" bottom="0" header="0.39370078740157483" footer="0"/>
  <pageSetup paperSize="9" scale="56" orientation="portrait" r:id="rId1"/>
  <headerFooter alignWithMargins="0">
    <oddHeader>&amp;CBUREAU OF THE TREASURY
Statistical Data Analysis Division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8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R27" sqref="R27"/>
    </sheetView>
  </sheetViews>
  <sheetFormatPr defaultColWidth="13.85546875" defaultRowHeight="14.25" x14ac:dyDescent="0.2"/>
  <cols>
    <col min="1" max="1" width="0.85546875" style="17" customWidth="1"/>
    <col min="2" max="2" width="0.7109375" style="17" customWidth="1"/>
    <col min="3" max="3" width="34.85546875" style="17" customWidth="1"/>
    <col min="4" max="4" width="9.140625" style="17" customWidth="1"/>
    <col min="5" max="5" width="10.28515625" style="17" customWidth="1"/>
    <col min="6" max="6" width="10.42578125" style="17" customWidth="1"/>
    <col min="7" max="15" width="9.7109375" style="17" customWidth="1"/>
    <col min="16" max="16" width="10.140625" style="17" customWidth="1"/>
    <col min="17" max="16384" width="13.85546875" style="17"/>
  </cols>
  <sheetData>
    <row r="1" spans="1:17" ht="17.25" customHeight="1" x14ac:dyDescent="0.25">
      <c r="A1" s="16" t="s">
        <v>93</v>
      </c>
    </row>
    <row r="2" spans="1:17" ht="15.75" customHeight="1" x14ac:dyDescent="0.25">
      <c r="A2" s="18" t="s">
        <v>138</v>
      </c>
    </row>
    <row r="3" spans="1:17" x14ac:dyDescent="0.2">
      <c r="A3" s="17" t="s">
        <v>6</v>
      </c>
    </row>
    <row r="5" spans="1:17" s="23" customFormat="1" ht="23.25" customHeight="1" thickBot="1" x14ac:dyDescent="0.25">
      <c r="A5" s="100" t="s">
        <v>119</v>
      </c>
      <c r="B5" s="101"/>
      <c r="C5" s="101"/>
      <c r="D5" s="21" t="s">
        <v>25</v>
      </c>
      <c r="E5" s="21" t="s">
        <v>26</v>
      </c>
      <c r="F5" s="21" t="s">
        <v>27</v>
      </c>
      <c r="G5" s="21" t="s">
        <v>82</v>
      </c>
      <c r="H5" s="21" t="s">
        <v>0</v>
      </c>
      <c r="I5" s="21" t="s">
        <v>96</v>
      </c>
      <c r="J5" s="21" t="s">
        <v>97</v>
      </c>
      <c r="K5" s="21" t="s">
        <v>94</v>
      </c>
      <c r="L5" s="21" t="s">
        <v>95</v>
      </c>
      <c r="M5" s="21" t="s">
        <v>29</v>
      </c>
      <c r="N5" s="21" t="s">
        <v>30</v>
      </c>
      <c r="O5" s="21" t="s">
        <v>31</v>
      </c>
      <c r="P5" s="21" t="s">
        <v>38</v>
      </c>
    </row>
    <row r="6" spans="1:17" s="26" customFormat="1" ht="3.75" customHeight="1" thickTop="1" x14ac:dyDescent="0.2">
      <c r="A6" s="17"/>
      <c r="B6" s="17"/>
      <c r="C6" s="17"/>
      <c r="D6" s="27"/>
      <c r="E6" s="27"/>
      <c r="F6" s="27"/>
    </row>
    <row r="7" spans="1:17" s="26" customFormat="1" ht="15" x14ac:dyDescent="0.25">
      <c r="A7" s="16" t="s">
        <v>87</v>
      </c>
      <c r="B7" s="17"/>
      <c r="C7" s="24"/>
      <c r="D7" s="25">
        <f>D9+D41</f>
        <v>76735</v>
      </c>
      <c r="E7" s="25">
        <f t="shared" ref="E7:P7" si="0">E9+E41</f>
        <v>67916</v>
      </c>
      <c r="F7" s="25">
        <f t="shared" si="0"/>
        <v>99930</v>
      </c>
      <c r="G7" s="25">
        <f t="shared" si="0"/>
        <v>79630</v>
      </c>
      <c r="H7" s="25">
        <f t="shared" si="0"/>
        <v>111195</v>
      </c>
      <c r="I7" s="25">
        <f t="shared" si="0"/>
        <v>229640</v>
      </c>
      <c r="J7" s="25">
        <f t="shared" si="0"/>
        <v>72353</v>
      </c>
      <c r="K7" s="25">
        <f t="shared" si="0"/>
        <v>155387</v>
      </c>
      <c r="L7" s="25">
        <f t="shared" si="0"/>
        <v>93420</v>
      </c>
      <c r="M7" s="25">
        <f t="shared" si="0"/>
        <v>95187</v>
      </c>
      <c r="N7" s="25">
        <f t="shared" si="0"/>
        <v>151595</v>
      </c>
      <c r="O7" s="25">
        <f t="shared" si="0"/>
        <v>189979</v>
      </c>
      <c r="P7" s="25">
        <f t="shared" si="0"/>
        <v>1422967</v>
      </c>
    </row>
    <row r="8" spans="1:17" s="26" customFormat="1" ht="3.75" customHeight="1" x14ac:dyDescent="0.2">
      <c r="A8" s="17"/>
      <c r="B8" s="17"/>
      <c r="C8" s="1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7" ht="15" x14ac:dyDescent="0.25">
      <c r="A9" s="16" t="s">
        <v>55</v>
      </c>
      <c r="D9" s="28">
        <f>D12+D18+D30+D37</f>
        <v>76735</v>
      </c>
      <c r="E9" s="28">
        <f t="shared" ref="E9:P9" si="1">E12+E18+E30+E37</f>
        <v>67916</v>
      </c>
      <c r="F9" s="28">
        <f t="shared" si="1"/>
        <v>99930</v>
      </c>
      <c r="G9" s="28">
        <f t="shared" si="1"/>
        <v>79630</v>
      </c>
      <c r="H9" s="28">
        <f t="shared" si="1"/>
        <v>111195</v>
      </c>
      <c r="I9" s="28">
        <f t="shared" si="1"/>
        <v>229640</v>
      </c>
      <c r="J9" s="28">
        <f t="shared" si="1"/>
        <v>72353</v>
      </c>
      <c r="K9" s="28">
        <f t="shared" si="1"/>
        <v>155387</v>
      </c>
      <c r="L9" s="28">
        <f t="shared" si="1"/>
        <v>93420</v>
      </c>
      <c r="M9" s="28">
        <f t="shared" si="1"/>
        <v>95187</v>
      </c>
      <c r="N9" s="28">
        <f t="shared" si="1"/>
        <v>151595</v>
      </c>
      <c r="O9" s="28">
        <f t="shared" si="1"/>
        <v>189979</v>
      </c>
      <c r="P9" s="28">
        <f t="shared" si="1"/>
        <v>1422967</v>
      </c>
      <c r="Q9" s="28"/>
    </row>
    <row r="10" spans="1:17" ht="15" x14ac:dyDescent="0.25">
      <c r="A10" s="16"/>
      <c r="C10" s="16" t="s">
        <v>88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7" ht="6.75" customHeight="1" x14ac:dyDescent="0.2"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7" ht="15" x14ac:dyDescent="0.25">
      <c r="B12" s="16" t="s">
        <v>56</v>
      </c>
      <c r="D12" s="28">
        <f t="shared" ref="D12:P12" si="2">SUM(D13:D16)</f>
        <v>61468</v>
      </c>
      <c r="E12" s="28">
        <f t="shared" si="2"/>
        <v>58741</v>
      </c>
      <c r="F12" s="28">
        <f t="shared" si="2"/>
        <v>79536</v>
      </c>
      <c r="G12" s="28">
        <f t="shared" si="2"/>
        <v>47195</v>
      </c>
      <c r="H12" s="28">
        <f t="shared" si="2"/>
        <v>81834</v>
      </c>
      <c r="I12" s="28">
        <f t="shared" si="2"/>
        <v>95864</v>
      </c>
      <c r="J12" s="28">
        <f t="shared" si="2"/>
        <v>71569</v>
      </c>
      <c r="K12" s="28">
        <f t="shared" si="2"/>
        <v>125000</v>
      </c>
      <c r="L12" s="28">
        <f t="shared" si="2"/>
        <v>87401</v>
      </c>
      <c r="M12" s="28">
        <f t="shared" si="2"/>
        <v>84749</v>
      </c>
      <c r="N12" s="28">
        <f t="shared" si="2"/>
        <v>76000</v>
      </c>
      <c r="O12" s="28">
        <f t="shared" si="2"/>
        <v>84000</v>
      </c>
      <c r="P12" s="28">
        <f t="shared" si="2"/>
        <v>953357</v>
      </c>
    </row>
    <row r="13" spans="1:17" ht="15" x14ac:dyDescent="0.25">
      <c r="B13" s="16"/>
      <c r="C13" s="29" t="s">
        <v>80</v>
      </c>
      <c r="D13" s="30">
        <v>25000</v>
      </c>
      <c r="E13" s="30">
        <v>44568</v>
      </c>
      <c r="F13" s="30">
        <v>50000</v>
      </c>
      <c r="G13" s="30">
        <v>20000</v>
      </c>
      <c r="H13" s="30">
        <v>25000</v>
      </c>
      <c r="I13" s="30">
        <v>50000</v>
      </c>
      <c r="J13" s="30">
        <v>20000</v>
      </c>
      <c r="K13" s="30">
        <v>50000</v>
      </c>
      <c r="L13" s="30">
        <v>50000</v>
      </c>
      <c r="M13" s="30">
        <v>25000</v>
      </c>
      <c r="N13" s="30">
        <v>20000</v>
      </c>
      <c r="O13" s="30">
        <v>50000</v>
      </c>
      <c r="P13" s="27">
        <f>SUM(D13:O13)</f>
        <v>429568</v>
      </c>
    </row>
    <row r="14" spans="1:17" x14ac:dyDescent="0.2">
      <c r="B14" s="24"/>
      <c r="C14" s="29" t="s">
        <v>3</v>
      </c>
      <c r="D14" s="30">
        <v>18000</v>
      </c>
      <c r="E14" s="30">
        <v>7394</v>
      </c>
      <c r="F14" s="30">
        <v>16773</v>
      </c>
      <c r="G14" s="30">
        <v>18265</v>
      </c>
      <c r="H14" s="30">
        <v>25000</v>
      </c>
      <c r="I14" s="30">
        <v>13585</v>
      </c>
      <c r="J14" s="30">
        <v>16000</v>
      </c>
      <c r="K14" s="30">
        <v>20000</v>
      </c>
      <c r="L14" s="30">
        <v>6470</v>
      </c>
      <c r="M14" s="30">
        <v>12000</v>
      </c>
      <c r="N14" s="30">
        <v>12000</v>
      </c>
      <c r="O14" s="30">
        <v>12000</v>
      </c>
      <c r="P14" s="27">
        <f t="shared" ref="P14:P16" si="3">SUM(D14:O14)</f>
        <v>177487</v>
      </c>
    </row>
    <row r="15" spans="1:17" x14ac:dyDescent="0.2">
      <c r="B15" s="24"/>
      <c r="C15" s="29" t="s">
        <v>4</v>
      </c>
      <c r="D15" s="30">
        <v>10615</v>
      </c>
      <c r="E15" s="30">
        <v>5189</v>
      </c>
      <c r="F15" s="30">
        <v>7099</v>
      </c>
      <c r="G15" s="30">
        <v>5565</v>
      </c>
      <c r="H15" s="30">
        <v>19632</v>
      </c>
      <c r="I15" s="30">
        <v>14464</v>
      </c>
      <c r="J15" s="30">
        <v>16464</v>
      </c>
      <c r="K15" s="30">
        <v>25000</v>
      </c>
      <c r="L15" s="30">
        <v>15000</v>
      </c>
      <c r="M15" s="30">
        <v>20400</v>
      </c>
      <c r="N15" s="30">
        <v>20000</v>
      </c>
      <c r="O15" s="30">
        <v>10000</v>
      </c>
      <c r="P15" s="27">
        <f t="shared" si="3"/>
        <v>169428</v>
      </c>
    </row>
    <row r="16" spans="1:17" x14ac:dyDescent="0.2">
      <c r="B16" s="24"/>
      <c r="C16" s="29" t="s">
        <v>5</v>
      </c>
      <c r="D16" s="30">
        <v>7853</v>
      </c>
      <c r="E16" s="30">
        <v>1590</v>
      </c>
      <c r="F16" s="30">
        <v>5664</v>
      </c>
      <c r="G16" s="30">
        <v>3365</v>
      </c>
      <c r="H16" s="30">
        <v>12202</v>
      </c>
      <c r="I16" s="30">
        <v>17815</v>
      </c>
      <c r="J16" s="30">
        <v>19105</v>
      </c>
      <c r="K16" s="30">
        <v>30000</v>
      </c>
      <c r="L16" s="30">
        <v>15931</v>
      </c>
      <c r="M16" s="30">
        <v>27349</v>
      </c>
      <c r="N16" s="30">
        <v>24000</v>
      </c>
      <c r="O16" s="30">
        <v>12000</v>
      </c>
      <c r="P16" s="27">
        <f t="shared" si="3"/>
        <v>176874</v>
      </c>
    </row>
    <row r="17" spans="1:16" x14ac:dyDescent="0.2">
      <c r="B17" s="24"/>
      <c r="C17" s="24"/>
      <c r="D17" s="27"/>
      <c r="E17" s="27"/>
      <c r="F17" s="27"/>
    </row>
    <row r="18" spans="1:16" ht="13.5" customHeight="1" x14ac:dyDescent="0.25">
      <c r="B18" s="16" t="s">
        <v>113</v>
      </c>
      <c r="D18" s="28">
        <v>14891</v>
      </c>
      <c r="E18" s="28">
        <v>8853</v>
      </c>
      <c r="F18" s="28">
        <v>20029</v>
      </c>
      <c r="G18" s="28">
        <v>32192</v>
      </c>
      <c r="H18" s="28">
        <v>28995</v>
      </c>
      <c r="I18" s="28">
        <v>11732</v>
      </c>
      <c r="J18" s="28">
        <v>0</v>
      </c>
      <c r="K18" s="28">
        <v>30000</v>
      </c>
      <c r="L18" s="28">
        <v>5730</v>
      </c>
      <c r="M18" s="28">
        <v>9740</v>
      </c>
      <c r="N18" s="28">
        <v>75000</v>
      </c>
      <c r="O18" s="28">
        <v>55610</v>
      </c>
      <c r="P18" s="28">
        <v>292772</v>
      </c>
    </row>
    <row r="19" spans="1:16" ht="15" x14ac:dyDescent="0.25">
      <c r="B19" s="24"/>
      <c r="C19" s="31" t="s">
        <v>19</v>
      </c>
      <c r="D19" s="25">
        <f>D20</f>
        <v>14891</v>
      </c>
      <c r="E19" s="25">
        <f t="shared" ref="E19:P19" si="4">E20</f>
        <v>0</v>
      </c>
      <c r="F19" s="25">
        <f t="shared" si="4"/>
        <v>0</v>
      </c>
      <c r="G19" s="25">
        <f t="shared" si="4"/>
        <v>10000</v>
      </c>
      <c r="H19" s="25">
        <f t="shared" si="4"/>
        <v>10000</v>
      </c>
      <c r="I19" s="25">
        <f t="shared" si="4"/>
        <v>0</v>
      </c>
      <c r="J19" s="25">
        <f t="shared" si="4"/>
        <v>0</v>
      </c>
      <c r="K19" s="25">
        <f t="shared" si="4"/>
        <v>15000</v>
      </c>
      <c r="L19" s="25">
        <f t="shared" si="4"/>
        <v>0</v>
      </c>
      <c r="M19" s="25">
        <f t="shared" si="4"/>
        <v>0</v>
      </c>
      <c r="N19" s="25">
        <f t="shared" si="4"/>
        <v>0</v>
      </c>
      <c r="O19" s="25">
        <f t="shared" si="4"/>
        <v>0</v>
      </c>
      <c r="P19" s="25">
        <f t="shared" si="4"/>
        <v>49891</v>
      </c>
    </row>
    <row r="20" spans="1:16" x14ac:dyDescent="0.2">
      <c r="B20" s="24"/>
      <c r="C20" s="32" t="s">
        <v>68</v>
      </c>
      <c r="D20" s="27">
        <v>14891</v>
      </c>
      <c r="E20" s="27">
        <v>0</v>
      </c>
      <c r="F20" s="27">
        <v>0</v>
      </c>
      <c r="G20" s="27">
        <v>10000</v>
      </c>
      <c r="H20" s="27">
        <v>10000</v>
      </c>
      <c r="I20" s="27">
        <v>0</v>
      </c>
      <c r="J20" s="27">
        <v>0</v>
      </c>
      <c r="K20" s="27">
        <v>15000</v>
      </c>
      <c r="L20" s="27">
        <v>0</v>
      </c>
      <c r="M20" s="27">
        <v>0</v>
      </c>
      <c r="N20" s="27">
        <v>0</v>
      </c>
      <c r="O20" s="27">
        <v>0</v>
      </c>
      <c r="P20" s="27">
        <f>SUM(D20:O20)</f>
        <v>49891</v>
      </c>
    </row>
    <row r="21" spans="1:16" ht="15" x14ac:dyDescent="0.25">
      <c r="B21" s="24"/>
      <c r="C21" s="31" t="s">
        <v>9</v>
      </c>
      <c r="D21" s="25">
        <v>0</v>
      </c>
      <c r="E21" s="25">
        <v>0</v>
      </c>
      <c r="F21" s="25">
        <v>12039</v>
      </c>
      <c r="G21" s="25">
        <v>0</v>
      </c>
      <c r="H21" s="25">
        <v>10000</v>
      </c>
      <c r="I21" s="25">
        <v>0</v>
      </c>
      <c r="J21" s="25">
        <v>0</v>
      </c>
      <c r="K21" s="25">
        <v>15000</v>
      </c>
      <c r="L21" s="25">
        <v>0</v>
      </c>
      <c r="M21" s="25">
        <v>9740</v>
      </c>
      <c r="N21" s="25">
        <v>30000</v>
      </c>
      <c r="O21" s="25">
        <v>0</v>
      </c>
      <c r="P21" s="25">
        <v>76779</v>
      </c>
    </row>
    <row r="22" spans="1:16" x14ac:dyDescent="0.2">
      <c r="B22" s="24"/>
      <c r="C22" s="29" t="s">
        <v>72</v>
      </c>
      <c r="D22" s="27">
        <v>0</v>
      </c>
      <c r="E22" s="27">
        <v>0</v>
      </c>
      <c r="F22" s="27">
        <v>12039</v>
      </c>
      <c r="G22" s="27">
        <v>0</v>
      </c>
      <c r="H22" s="27">
        <v>10000</v>
      </c>
      <c r="I22" s="27">
        <v>0</v>
      </c>
      <c r="J22" s="27">
        <v>0</v>
      </c>
      <c r="K22" s="27">
        <v>15000</v>
      </c>
      <c r="L22" s="27">
        <v>0</v>
      </c>
      <c r="M22" s="27">
        <v>9740</v>
      </c>
      <c r="N22" s="27">
        <v>30000</v>
      </c>
      <c r="O22" s="27">
        <v>0</v>
      </c>
      <c r="P22" s="27">
        <f>SUM(D22:O22)</f>
        <v>76779</v>
      </c>
    </row>
    <row r="23" spans="1:16" ht="15" x14ac:dyDescent="0.25">
      <c r="B23" s="24"/>
      <c r="C23" s="31" t="s">
        <v>10</v>
      </c>
      <c r="D23" s="25">
        <v>0</v>
      </c>
      <c r="E23" s="25">
        <v>0</v>
      </c>
      <c r="F23" s="25">
        <v>0</v>
      </c>
      <c r="G23" s="25">
        <v>7932</v>
      </c>
      <c r="H23" s="25">
        <v>4915</v>
      </c>
      <c r="I23" s="25">
        <v>7612</v>
      </c>
      <c r="J23" s="25">
        <v>0</v>
      </c>
      <c r="K23" s="25">
        <v>0</v>
      </c>
      <c r="L23" s="25">
        <v>5730</v>
      </c>
      <c r="M23" s="25">
        <v>0</v>
      </c>
      <c r="N23" s="25">
        <v>30000</v>
      </c>
      <c r="O23" s="25">
        <v>17474</v>
      </c>
      <c r="P23" s="25">
        <v>73663</v>
      </c>
    </row>
    <row r="24" spans="1:16" x14ac:dyDescent="0.2">
      <c r="B24" s="24"/>
      <c r="C24" s="29" t="s">
        <v>72</v>
      </c>
      <c r="D24" s="27">
        <v>0</v>
      </c>
      <c r="E24" s="27">
        <v>0</v>
      </c>
      <c r="F24" s="27">
        <v>0</v>
      </c>
      <c r="G24" s="27">
        <v>7932</v>
      </c>
      <c r="H24" s="27">
        <v>4915</v>
      </c>
      <c r="I24" s="27">
        <v>7612</v>
      </c>
      <c r="J24" s="27">
        <v>0</v>
      </c>
      <c r="K24" s="27">
        <v>0</v>
      </c>
      <c r="L24" s="27">
        <v>5730</v>
      </c>
      <c r="M24" s="27">
        <v>0</v>
      </c>
      <c r="N24" s="27">
        <v>30000</v>
      </c>
      <c r="O24" s="27">
        <v>17474</v>
      </c>
      <c r="P24" s="27">
        <f>SUM(D24:O24)</f>
        <v>73663</v>
      </c>
    </row>
    <row r="25" spans="1:16" ht="15" x14ac:dyDescent="0.25">
      <c r="B25" s="24"/>
      <c r="C25" s="31" t="s">
        <v>11</v>
      </c>
      <c r="D25" s="25">
        <v>0</v>
      </c>
      <c r="E25" s="25">
        <v>0</v>
      </c>
      <c r="F25" s="25">
        <v>7990</v>
      </c>
      <c r="G25" s="25">
        <v>10000</v>
      </c>
      <c r="H25" s="25">
        <v>4080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15000</v>
      </c>
      <c r="O25" s="25">
        <v>38136</v>
      </c>
      <c r="P25" s="25">
        <v>75206</v>
      </c>
    </row>
    <row r="26" spans="1:16" x14ac:dyDescent="0.2">
      <c r="B26" s="24"/>
      <c r="C26" s="29" t="s">
        <v>72</v>
      </c>
      <c r="D26" s="27">
        <v>0</v>
      </c>
      <c r="E26" s="27">
        <v>0</v>
      </c>
      <c r="F26" s="27">
        <v>7990</v>
      </c>
      <c r="G26" s="27">
        <v>10000</v>
      </c>
      <c r="H26" s="27">
        <v>4080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15000</v>
      </c>
      <c r="O26" s="27">
        <v>38136</v>
      </c>
      <c r="P26" s="27">
        <f>SUM(D26:O26)</f>
        <v>75206</v>
      </c>
    </row>
    <row r="27" spans="1:16" ht="15" x14ac:dyDescent="0.25">
      <c r="B27" s="24"/>
      <c r="C27" s="31" t="s">
        <v>12</v>
      </c>
      <c r="D27" s="25">
        <v>0</v>
      </c>
      <c r="E27" s="25">
        <v>8853</v>
      </c>
      <c r="F27" s="25">
        <v>0</v>
      </c>
      <c r="G27" s="25">
        <v>4260</v>
      </c>
      <c r="H27" s="25">
        <v>0</v>
      </c>
      <c r="I27" s="25">
        <v>4120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17233</v>
      </c>
    </row>
    <row r="28" spans="1:16" x14ac:dyDescent="0.2">
      <c r="B28" s="24"/>
      <c r="C28" s="29" t="s">
        <v>72</v>
      </c>
      <c r="D28" s="27">
        <v>0</v>
      </c>
      <c r="E28" s="27">
        <v>8853</v>
      </c>
      <c r="F28" s="27">
        <v>0</v>
      </c>
      <c r="G28" s="27">
        <v>4260</v>
      </c>
      <c r="H28" s="27">
        <v>0</v>
      </c>
      <c r="I28" s="27">
        <v>4120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f>SUM(D28:O28)</f>
        <v>17233</v>
      </c>
    </row>
    <row r="29" spans="1:16" x14ac:dyDescent="0.2">
      <c r="B29" s="24"/>
      <c r="C29" s="29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6" ht="14.25" customHeight="1" x14ac:dyDescent="0.25">
      <c r="A30" s="16"/>
      <c r="B30" s="16" t="s">
        <v>54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121765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50000</v>
      </c>
      <c r="P30" s="28">
        <v>171765</v>
      </c>
    </row>
    <row r="31" spans="1:16" ht="6.75" customHeight="1" x14ac:dyDescent="0.2"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6" ht="16.5" customHeight="1" x14ac:dyDescent="0.25">
      <c r="B32" s="16" t="s">
        <v>62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121765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121765</v>
      </c>
    </row>
    <row r="33" spans="1:16" x14ac:dyDescent="0.2">
      <c r="B33" s="24"/>
      <c r="C33" s="17" t="s">
        <v>40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121765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f>SUM(D33:O33)</f>
        <v>121765</v>
      </c>
    </row>
    <row r="34" spans="1:16" ht="12" customHeight="1" x14ac:dyDescent="0.2">
      <c r="B34" s="24"/>
      <c r="C34" s="29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1:16" ht="15" x14ac:dyDescent="0.25">
      <c r="B35" s="24"/>
      <c r="C35" s="31" t="s">
        <v>114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50000</v>
      </c>
      <c r="P35" s="25">
        <f>SUM(D35:O35)</f>
        <v>50000</v>
      </c>
    </row>
    <row r="36" spans="1:16" ht="12.75" customHeight="1" x14ac:dyDescent="0.2">
      <c r="B36" s="24"/>
      <c r="C36" s="29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 ht="13.5" customHeight="1" x14ac:dyDescent="0.25">
      <c r="A37" s="24"/>
      <c r="B37" s="31" t="s">
        <v>83</v>
      </c>
      <c r="D37" s="25">
        <f>D39</f>
        <v>376</v>
      </c>
      <c r="E37" s="25">
        <f t="shared" ref="E37:P37" si="5">E39</f>
        <v>322</v>
      </c>
      <c r="F37" s="25">
        <f t="shared" si="5"/>
        <v>365</v>
      </c>
      <c r="G37" s="25">
        <f t="shared" si="5"/>
        <v>243</v>
      </c>
      <c r="H37" s="25">
        <f t="shared" si="5"/>
        <v>366</v>
      </c>
      <c r="I37" s="25">
        <f t="shared" si="5"/>
        <v>279</v>
      </c>
      <c r="J37" s="25">
        <f t="shared" si="5"/>
        <v>784</v>
      </c>
      <c r="K37" s="25">
        <f t="shared" si="5"/>
        <v>387</v>
      </c>
      <c r="L37" s="25">
        <f t="shared" si="5"/>
        <v>289</v>
      </c>
      <c r="M37" s="25">
        <f t="shared" si="5"/>
        <v>698</v>
      </c>
      <c r="N37" s="25">
        <f t="shared" si="5"/>
        <v>595</v>
      </c>
      <c r="O37" s="25">
        <f t="shared" si="5"/>
        <v>369</v>
      </c>
      <c r="P37" s="25">
        <f t="shared" si="5"/>
        <v>5073</v>
      </c>
    </row>
    <row r="38" spans="1:16" ht="13.5" customHeight="1" x14ac:dyDescent="0.2">
      <c r="A38" s="24"/>
      <c r="B38" s="29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6" x14ac:dyDescent="0.2">
      <c r="A39" s="24"/>
      <c r="B39" s="24"/>
      <c r="C39" s="29" t="s">
        <v>58</v>
      </c>
      <c r="D39" s="27">
        <v>376</v>
      </c>
      <c r="E39" s="27">
        <v>322</v>
      </c>
      <c r="F39" s="27">
        <v>365</v>
      </c>
      <c r="G39" s="27">
        <v>243</v>
      </c>
      <c r="H39" s="27">
        <v>366</v>
      </c>
      <c r="I39" s="27">
        <v>279</v>
      </c>
      <c r="J39" s="27">
        <v>784</v>
      </c>
      <c r="K39" s="27">
        <v>387</v>
      </c>
      <c r="L39" s="27">
        <v>289</v>
      </c>
      <c r="M39" s="27">
        <v>698</v>
      </c>
      <c r="N39" s="27">
        <v>595</v>
      </c>
      <c r="O39" s="27">
        <v>369</v>
      </c>
      <c r="P39" s="27">
        <f>SUM(D39:O39)</f>
        <v>5073</v>
      </c>
    </row>
    <row r="40" spans="1:16" ht="4.5" customHeight="1" x14ac:dyDescent="0.2">
      <c r="A40" s="24"/>
      <c r="B40" s="24"/>
      <c r="C40" s="29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6" ht="14.25" customHeight="1" x14ac:dyDescent="0.25">
      <c r="A41" s="31" t="s">
        <v>86</v>
      </c>
      <c r="B41" s="31"/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27">
        <v>0</v>
      </c>
    </row>
    <row r="42" spans="1:16" ht="3" customHeight="1" x14ac:dyDescent="0.2">
      <c r="A42" s="24"/>
      <c r="B42" s="29"/>
      <c r="D42" s="33"/>
    </row>
    <row r="43" spans="1:16" ht="17.25" customHeight="1" x14ac:dyDescent="0.25">
      <c r="A43" s="24"/>
      <c r="B43" s="31"/>
      <c r="C43" s="29"/>
      <c r="D43" s="27"/>
    </row>
    <row r="44" spans="1:16" ht="3" customHeight="1" x14ac:dyDescent="0.25">
      <c r="A44" s="24"/>
      <c r="B44" s="31"/>
      <c r="C44" s="29"/>
      <c r="D44" s="27"/>
    </row>
    <row r="45" spans="1:16" ht="6.75" customHeight="1" x14ac:dyDescent="0.25">
      <c r="A45" s="24"/>
      <c r="B45" s="31"/>
      <c r="D45" s="33"/>
    </row>
    <row r="46" spans="1:16" s="42" customFormat="1" ht="13.5" customHeight="1" x14ac:dyDescent="0.2">
      <c r="A46" s="38"/>
      <c r="B46" s="39"/>
      <c r="C46" s="40" t="s">
        <v>18</v>
      </c>
      <c r="D46" s="41"/>
    </row>
    <row r="47" spans="1:16" s="42" customFormat="1" ht="7.5" customHeight="1" x14ac:dyDescent="0.2">
      <c r="A47" s="38"/>
      <c r="B47" s="39"/>
      <c r="C47" s="39"/>
      <c r="D47" s="41"/>
    </row>
    <row r="48" spans="1:16" s="42" customFormat="1" ht="12" customHeight="1" x14ac:dyDescent="0.2">
      <c r="A48" s="38"/>
      <c r="B48" s="39"/>
      <c r="C48" s="40" t="s">
        <v>32</v>
      </c>
      <c r="D48" s="41"/>
    </row>
    <row r="49" spans="1:4" x14ac:dyDescent="0.2">
      <c r="A49" s="26"/>
      <c r="B49" s="26"/>
      <c r="C49" s="26"/>
      <c r="D49" s="26"/>
    </row>
    <row r="50" spans="1:4" x14ac:dyDescent="0.2">
      <c r="A50" s="26"/>
      <c r="B50" s="26"/>
      <c r="C50" s="26"/>
      <c r="D50" s="26"/>
    </row>
    <row r="51" spans="1:4" x14ac:dyDescent="0.2">
      <c r="A51" s="26"/>
      <c r="B51" s="26"/>
      <c r="C51" s="26"/>
      <c r="D51" s="26"/>
    </row>
    <row r="52" spans="1:4" x14ac:dyDescent="0.2">
      <c r="A52" s="26"/>
      <c r="B52" s="26"/>
      <c r="C52" s="26"/>
      <c r="D52" s="26"/>
    </row>
    <row r="53" spans="1:4" x14ac:dyDescent="0.2">
      <c r="A53" s="26"/>
      <c r="B53" s="26"/>
      <c r="C53" s="26"/>
      <c r="D53" s="26"/>
    </row>
    <row r="54" spans="1:4" x14ac:dyDescent="0.2">
      <c r="A54" s="26"/>
      <c r="B54" s="26"/>
      <c r="C54" s="26"/>
      <c r="D54" s="26"/>
    </row>
    <row r="55" spans="1:4" x14ac:dyDescent="0.2">
      <c r="A55" s="26"/>
      <c r="B55" s="26"/>
      <c r="C55" s="26"/>
      <c r="D55" s="26"/>
    </row>
    <row r="56" spans="1:4" x14ac:dyDescent="0.2">
      <c r="A56" s="26"/>
      <c r="B56" s="26"/>
      <c r="C56" s="26"/>
      <c r="D56" s="26"/>
    </row>
    <row r="57" spans="1:4" x14ac:dyDescent="0.2">
      <c r="A57" s="26"/>
      <c r="B57" s="26"/>
      <c r="C57" s="26"/>
      <c r="D57" s="26"/>
    </row>
    <row r="58" spans="1:4" x14ac:dyDescent="0.2">
      <c r="A58" s="26"/>
      <c r="B58" s="26"/>
      <c r="C58" s="26"/>
      <c r="D58" s="26"/>
    </row>
    <row r="59" spans="1:4" x14ac:dyDescent="0.2">
      <c r="A59" s="26"/>
      <c r="B59" s="26"/>
      <c r="C59" s="26"/>
      <c r="D59" s="26"/>
    </row>
    <row r="60" spans="1:4" x14ac:dyDescent="0.2">
      <c r="A60" s="26"/>
      <c r="B60" s="26"/>
      <c r="C60" s="26"/>
      <c r="D60" s="26"/>
    </row>
    <row r="61" spans="1:4" x14ac:dyDescent="0.2">
      <c r="A61" s="26"/>
      <c r="B61" s="26"/>
      <c r="C61" s="26"/>
      <c r="D61" s="26"/>
    </row>
    <row r="62" spans="1:4" x14ac:dyDescent="0.2">
      <c r="A62" s="26"/>
      <c r="B62" s="26"/>
      <c r="C62" s="26"/>
      <c r="D62" s="26"/>
    </row>
    <row r="63" spans="1:4" x14ac:dyDescent="0.2">
      <c r="A63" s="26"/>
      <c r="B63" s="26"/>
      <c r="C63" s="26"/>
      <c r="D63" s="26"/>
    </row>
    <row r="64" spans="1:4" x14ac:dyDescent="0.2">
      <c r="A64" s="26"/>
      <c r="B64" s="26"/>
      <c r="C64" s="26"/>
      <c r="D64" s="26"/>
    </row>
    <row r="65" spans="1:4" x14ac:dyDescent="0.2">
      <c r="A65" s="26"/>
      <c r="B65" s="26"/>
      <c r="C65" s="26"/>
      <c r="D65" s="26"/>
    </row>
    <row r="66" spans="1:4" x14ac:dyDescent="0.2">
      <c r="A66" s="26"/>
      <c r="B66" s="26"/>
      <c r="C66" s="26"/>
      <c r="D66" s="26"/>
    </row>
    <row r="67" spans="1:4" x14ac:dyDescent="0.2">
      <c r="A67" s="26"/>
      <c r="B67" s="26"/>
      <c r="C67" s="26"/>
      <c r="D67" s="26"/>
    </row>
    <row r="68" spans="1:4" x14ac:dyDescent="0.2">
      <c r="A68" s="36"/>
      <c r="C68" s="24"/>
      <c r="D68" s="24"/>
    </row>
    <row r="69" spans="1:4" ht="15" x14ac:dyDescent="0.25">
      <c r="A69" s="16"/>
      <c r="B69" s="16"/>
      <c r="C69" s="37"/>
      <c r="D69" s="37"/>
    </row>
    <row r="70" spans="1:4" ht="15" x14ac:dyDescent="0.25">
      <c r="A70" s="16"/>
      <c r="B70" s="16"/>
      <c r="C70" s="37"/>
      <c r="D70" s="37"/>
    </row>
    <row r="73" spans="1:4" ht="15" x14ac:dyDescent="0.25">
      <c r="A73" s="16"/>
      <c r="B73" s="16"/>
      <c r="C73" s="16"/>
      <c r="D73" s="16"/>
    </row>
    <row r="79" spans="1:4" x14ac:dyDescent="0.2">
      <c r="C79" s="24"/>
      <c r="D79" s="24"/>
    </row>
    <row r="81" spans="1:4" x14ac:dyDescent="0.2">
      <c r="A81" s="26"/>
      <c r="B81" s="26"/>
      <c r="C81" s="26"/>
      <c r="D81" s="26"/>
    </row>
    <row r="82" spans="1:4" x14ac:dyDescent="0.2">
      <c r="A82" s="26"/>
      <c r="B82" s="26"/>
      <c r="C82" s="26"/>
      <c r="D82" s="26"/>
    </row>
    <row r="83" spans="1:4" x14ac:dyDescent="0.2">
      <c r="A83" s="26"/>
      <c r="B83" s="26"/>
      <c r="C83" s="26"/>
      <c r="D83" s="26"/>
    </row>
    <row r="84" spans="1:4" x14ac:dyDescent="0.2">
      <c r="A84" s="26"/>
      <c r="B84" s="26"/>
      <c r="C84" s="26"/>
      <c r="D84" s="26"/>
    </row>
    <row r="85" spans="1:4" x14ac:dyDescent="0.2">
      <c r="A85" s="26"/>
      <c r="B85" s="26"/>
      <c r="C85" s="26"/>
      <c r="D85" s="26"/>
    </row>
    <row r="86" spans="1:4" x14ac:dyDescent="0.2">
      <c r="A86" s="26"/>
      <c r="B86" s="26"/>
      <c r="C86" s="26"/>
      <c r="D86" s="26"/>
    </row>
    <row r="87" spans="1:4" x14ac:dyDescent="0.2">
      <c r="A87" s="26"/>
      <c r="B87" s="26"/>
      <c r="C87" s="26"/>
      <c r="D87" s="26"/>
    </row>
    <row r="88" spans="1:4" x14ac:dyDescent="0.2">
      <c r="A88" s="26"/>
      <c r="B88" s="26"/>
      <c r="C88" s="26"/>
      <c r="D88" s="26"/>
    </row>
    <row r="89" spans="1:4" x14ac:dyDescent="0.2">
      <c r="A89" s="26"/>
      <c r="B89" s="26"/>
      <c r="C89" s="26"/>
      <c r="D89" s="26"/>
    </row>
  </sheetData>
  <mergeCells count="1">
    <mergeCell ref="A5:C5"/>
  </mergeCells>
  <printOptions horizontalCentered="1"/>
  <pageMargins left="0" right="0" top="0.98425196850393704" bottom="0" header="0.39370078740157483" footer="0"/>
  <pageSetup paperSize="9" scale="62" orientation="portrait" r:id="rId1"/>
  <headerFooter alignWithMargins="0">
    <oddHeader xml:space="preserve">&amp;CBUREAU OF THE TREASURY
Statistical Data Analysis Division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9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R17" sqref="R17"/>
    </sheetView>
  </sheetViews>
  <sheetFormatPr defaultColWidth="13.85546875" defaultRowHeight="14.25" x14ac:dyDescent="0.2"/>
  <cols>
    <col min="1" max="1" width="0.85546875" style="2" customWidth="1"/>
    <col min="2" max="2" width="0.7109375" style="2" customWidth="1"/>
    <col min="3" max="3" width="32.85546875" style="2" customWidth="1"/>
    <col min="4" max="16" width="11.140625" style="2" customWidth="1"/>
    <col min="17" max="16384" width="13.85546875" style="2"/>
  </cols>
  <sheetData>
    <row r="1" spans="1:18" ht="17.25" customHeight="1" x14ac:dyDescent="0.25">
      <c r="A1" s="1" t="s">
        <v>93</v>
      </c>
    </row>
    <row r="2" spans="1:18" ht="15.75" customHeight="1" x14ac:dyDescent="0.25">
      <c r="A2" s="18" t="s">
        <v>139</v>
      </c>
    </row>
    <row r="3" spans="1:18" x14ac:dyDescent="0.2">
      <c r="A3" s="2" t="s">
        <v>6</v>
      </c>
    </row>
    <row r="4" spans="1:18" x14ac:dyDescent="0.2">
      <c r="F4" s="7"/>
      <c r="G4" s="7"/>
      <c r="H4" s="7"/>
      <c r="I4" s="7"/>
      <c r="J4" s="7"/>
      <c r="K4" s="7"/>
      <c r="L4" s="7"/>
      <c r="M4" s="7"/>
      <c r="N4" s="7"/>
      <c r="O4" s="7"/>
    </row>
    <row r="5" spans="1:18" s="47" customFormat="1" ht="21" customHeight="1" thickBot="1" x14ac:dyDescent="0.25">
      <c r="A5" s="102" t="s">
        <v>119</v>
      </c>
      <c r="B5" s="103"/>
      <c r="C5" s="103"/>
      <c r="D5" s="45" t="s">
        <v>25</v>
      </c>
      <c r="E5" s="45" t="s">
        <v>26</v>
      </c>
      <c r="F5" s="45" t="s">
        <v>27</v>
      </c>
      <c r="G5" s="45" t="s">
        <v>82</v>
      </c>
      <c r="H5" s="45" t="s">
        <v>0</v>
      </c>
      <c r="I5" s="45" t="s">
        <v>96</v>
      </c>
      <c r="J5" s="45" t="s">
        <v>2</v>
      </c>
      <c r="K5" s="45" t="s">
        <v>94</v>
      </c>
      <c r="L5" s="45" t="s">
        <v>28</v>
      </c>
      <c r="M5" s="45" t="s">
        <v>29</v>
      </c>
      <c r="N5" s="45" t="s">
        <v>30</v>
      </c>
      <c r="O5" s="45" t="s">
        <v>31</v>
      </c>
      <c r="P5" s="46" t="s">
        <v>98</v>
      </c>
    </row>
    <row r="6" spans="1:18" s="14" customFormat="1" ht="3.75" customHeight="1" thickTop="1" x14ac:dyDescent="0.2">
      <c r="A6" s="2"/>
      <c r="B6" s="2"/>
      <c r="C6" s="2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8" s="14" customFormat="1" ht="15" x14ac:dyDescent="0.25">
      <c r="A7" s="1" t="s">
        <v>87</v>
      </c>
      <c r="B7" s="2"/>
      <c r="C7" s="8"/>
      <c r="D7" s="11">
        <f>D9+D40</f>
        <v>59228</v>
      </c>
      <c r="E7" s="11">
        <f t="shared" ref="E7:P7" si="0">E9+E40</f>
        <v>96399</v>
      </c>
      <c r="F7" s="11">
        <f t="shared" si="0"/>
        <v>112594</v>
      </c>
      <c r="G7" s="11">
        <f t="shared" si="0"/>
        <v>237305</v>
      </c>
      <c r="H7" s="11">
        <f t="shared" si="0"/>
        <v>79866</v>
      </c>
      <c r="I7" s="11">
        <f t="shared" si="0"/>
        <v>114183</v>
      </c>
      <c r="J7" s="11">
        <f t="shared" si="0"/>
        <v>55508</v>
      </c>
      <c r="K7" s="11">
        <f t="shared" si="0"/>
        <v>125121</v>
      </c>
      <c r="L7" s="11">
        <f t="shared" si="0"/>
        <v>110085</v>
      </c>
      <c r="M7" s="11">
        <f t="shared" si="0"/>
        <v>80571</v>
      </c>
      <c r="N7" s="11">
        <f t="shared" si="0"/>
        <v>54169</v>
      </c>
      <c r="O7" s="11">
        <f t="shared" si="0"/>
        <v>305533</v>
      </c>
      <c r="P7" s="11">
        <f t="shared" si="0"/>
        <v>1430562</v>
      </c>
    </row>
    <row r="8" spans="1:18" s="14" customFormat="1" ht="3.75" customHeight="1" x14ac:dyDescent="0.2">
      <c r="A8" s="2"/>
      <c r="B8" s="2"/>
      <c r="C8" s="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8" ht="15" x14ac:dyDescent="0.25">
      <c r="A9" s="1" t="s">
        <v>55</v>
      </c>
      <c r="D9" s="6">
        <f>D12+D18+D30+D36</f>
        <v>59228</v>
      </c>
      <c r="E9" s="6">
        <f t="shared" ref="E9:P9" si="1">E12+E18+E30+E36</f>
        <v>96399</v>
      </c>
      <c r="F9" s="6">
        <f t="shared" si="1"/>
        <v>112594</v>
      </c>
      <c r="G9" s="6">
        <f t="shared" si="1"/>
        <v>237305</v>
      </c>
      <c r="H9" s="6">
        <f t="shared" si="1"/>
        <v>79866</v>
      </c>
      <c r="I9" s="6">
        <f t="shared" si="1"/>
        <v>114183</v>
      </c>
      <c r="J9" s="6">
        <f t="shared" si="1"/>
        <v>55508</v>
      </c>
      <c r="K9" s="6">
        <f t="shared" si="1"/>
        <v>125121</v>
      </c>
      <c r="L9" s="6">
        <f t="shared" si="1"/>
        <v>110085</v>
      </c>
      <c r="M9" s="6">
        <f t="shared" si="1"/>
        <v>80571</v>
      </c>
      <c r="N9" s="6">
        <f t="shared" si="1"/>
        <v>54169</v>
      </c>
      <c r="O9" s="6">
        <f t="shared" si="1"/>
        <v>305533</v>
      </c>
      <c r="P9" s="6">
        <f t="shared" si="1"/>
        <v>1430562</v>
      </c>
      <c r="R9" s="5"/>
    </row>
    <row r="10" spans="1:18" ht="15" x14ac:dyDescent="0.25">
      <c r="A10" s="1"/>
      <c r="C10" s="1" t="s">
        <v>88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5" t="s">
        <v>111</v>
      </c>
      <c r="R10" s="5"/>
    </row>
    <row r="11" spans="1:18" ht="6.75" customHeight="1" x14ac:dyDescent="0.2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8" ht="15" x14ac:dyDescent="0.25">
      <c r="B12" s="1" t="s">
        <v>56</v>
      </c>
      <c r="D12" s="6">
        <f>SUM(D13:D16)</f>
        <v>29090</v>
      </c>
      <c r="E12" s="6">
        <f t="shared" ref="E12:P12" si="2">SUM(E13:E16)</f>
        <v>66230</v>
      </c>
      <c r="F12" s="6">
        <f t="shared" si="2"/>
        <v>82430</v>
      </c>
      <c r="G12" s="6">
        <f t="shared" si="2"/>
        <v>49150</v>
      </c>
      <c r="H12" s="6">
        <f t="shared" si="2"/>
        <v>55000</v>
      </c>
      <c r="I12" s="6">
        <f t="shared" si="2"/>
        <v>80000</v>
      </c>
      <c r="J12" s="6">
        <f t="shared" si="2"/>
        <v>40238</v>
      </c>
      <c r="K12" s="6">
        <f t="shared" si="2"/>
        <v>95000</v>
      </c>
      <c r="L12" s="6">
        <f t="shared" si="2"/>
        <v>80000</v>
      </c>
      <c r="M12" s="6">
        <f t="shared" si="2"/>
        <v>50000</v>
      </c>
      <c r="N12" s="6">
        <f t="shared" si="2"/>
        <v>43498</v>
      </c>
      <c r="O12" s="6">
        <f t="shared" si="2"/>
        <v>50000</v>
      </c>
      <c r="P12" s="6">
        <f t="shared" si="2"/>
        <v>720636</v>
      </c>
      <c r="Q12" s="5"/>
      <c r="R12" s="48"/>
    </row>
    <row r="13" spans="1:18" ht="15" x14ac:dyDescent="0.25">
      <c r="B13" s="1"/>
      <c r="C13" s="7" t="s">
        <v>80</v>
      </c>
      <c r="D13" s="49">
        <v>20000</v>
      </c>
      <c r="E13" s="49">
        <v>44568</v>
      </c>
      <c r="F13" s="5">
        <v>55000</v>
      </c>
      <c r="G13" s="5">
        <v>20000</v>
      </c>
      <c r="H13" s="5">
        <v>25000</v>
      </c>
      <c r="I13" s="5">
        <v>50000</v>
      </c>
      <c r="J13" s="5">
        <v>20000</v>
      </c>
      <c r="K13" s="5">
        <v>50000</v>
      </c>
      <c r="L13" s="5">
        <v>50000</v>
      </c>
      <c r="M13" s="5">
        <v>20000</v>
      </c>
      <c r="N13" s="5">
        <v>25000</v>
      </c>
      <c r="O13" s="5">
        <v>0</v>
      </c>
      <c r="P13" s="5">
        <f>SUM(D13:O13)</f>
        <v>379568</v>
      </c>
    </row>
    <row r="14" spans="1:18" x14ac:dyDescent="0.2">
      <c r="B14" s="8"/>
      <c r="C14" s="7" t="s">
        <v>3</v>
      </c>
      <c r="D14" s="49">
        <v>3700</v>
      </c>
      <c r="E14" s="49">
        <v>10295</v>
      </c>
      <c r="F14" s="49">
        <v>12000</v>
      </c>
      <c r="G14" s="49">
        <v>12000</v>
      </c>
      <c r="H14" s="49">
        <v>12000</v>
      </c>
      <c r="I14" s="49">
        <v>12000</v>
      </c>
      <c r="J14" s="49">
        <v>10127</v>
      </c>
      <c r="K14" s="49">
        <v>18000</v>
      </c>
      <c r="L14" s="49">
        <v>12000</v>
      </c>
      <c r="M14" s="49">
        <v>12000</v>
      </c>
      <c r="N14" s="49">
        <v>8000</v>
      </c>
      <c r="O14" s="49">
        <v>20000</v>
      </c>
      <c r="P14" s="5">
        <f t="shared" ref="P14:P16" si="3">SUM(D14:O14)</f>
        <v>142122</v>
      </c>
    </row>
    <row r="15" spans="1:18" x14ac:dyDescent="0.2">
      <c r="B15" s="8"/>
      <c r="C15" s="7" t="s">
        <v>4</v>
      </c>
      <c r="D15" s="49">
        <v>4210</v>
      </c>
      <c r="E15" s="49">
        <v>7505</v>
      </c>
      <c r="F15" s="49">
        <v>7430</v>
      </c>
      <c r="G15" s="49">
        <v>10000</v>
      </c>
      <c r="H15" s="49">
        <v>10000</v>
      </c>
      <c r="I15" s="49">
        <v>10000</v>
      </c>
      <c r="J15" s="49">
        <v>4131</v>
      </c>
      <c r="K15" s="49">
        <v>15000</v>
      </c>
      <c r="L15" s="49">
        <v>10000</v>
      </c>
      <c r="M15" s="49">
        <v>10000</v>
      </c>
      <c r="N15" s="49">
        <v>6000</v>
      </c>
      <c r="O15" s="49">
        <v>30000</v>
      </c>
      <c r="P15" s="5">
        <f t="shared" si="3"/>
        <v>124276</v>
      </c>
    </row>
    <row r="16" spans="1:18" x14ac:dyDescent="0.2">
      <c r="B16" s="8"/>
      <c r="C16" s="7" t="s">
        <v>5</v>
      </c>
      <c r="D16" s="49">
        <v>1180</v>
      </c>
      <c r="E16" s="49">
        <v>3862</v>
      </c>
      <c r="F16" s="49">
        <v>8000</v>
      </c>
      <c r="G16" s="49">
        <v>7150</v>
      </c>
      <c r="H16" s="49">
        <v>8000</v>
      </c>
      <c r="I16" s="49">
        <v>8000</v>
      </c>
      <c r="J16" s="49">
        <v>5980</v>
      </c>
      <c r="K16" s="49">
        <v>12000</v>
      </c>
      <c r="L16" s="49">
        <v>8000</v>
      </c>
      <c r="M16" s="49">
        <v>8000</v>
      </c>
      <c r="N16" s="49">
        <v>4498</v>
      </c>
      <c r="O16" s="49">
        <v>0</v>
      </c>
      <c r="P16" s="5">
        <f t="shared" si="3"/>
        <v>74670</v>
      </c>
      <c r="Q16" s="5"/>
    </row>
    <row r="17" spans="1:17" x14ac:dyDescent="0.2">
      <c r="B17" s="8"/>
      <c r="C17" s="8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7" ht="13.5" customHeight="1" x14ac:dyDescent="0.25">
      <c r="B18" s="1" t="s">
        <v>57</v>
      </c>
      <c r="D18" s="6">
        <f>D19+D21+D23+D25+D27</f>
        <v>30000</v>
      </c>
      <c r="E18" s="6">
        <f t="shared" ref="E18:P18" si="4">E19+E21+E23+E25+E27</f>
        <v>30000</v>
      </c>
      <c r="F18" s="6">
        <f t="shared" si="4"/>
        <v>30000</v>
      </c>
      <c r="G18" s="6">
        <f t="shared" si="4"/>
        <v>6071</v>
      </c>
      <c r="H18" s="6">
        <f t="shared" si="4"/>
        <v>24723</v>
      </c>
      <c r="I18" s="6">
        <f t="shared" si="4"/>
        <v>34026</v>
      </c>
      <c r="J18" s="6">
        <f t="shared" si="4"/>
        <v>15000</v>
      </c>
      <c r="K18" s="6">
        <f t="shared" si="4"/>
        <v>30000</v>
      </c>
      <c r="L18" s="6">
        <f t="shared" si="4"/>
        <v>30000</v>
      </c>
      <c r="M18" s="6">
        <f t="shared" si="4"/>
        <v>30000</v>
      </c>
      <c r="N18" s="6">
        <f t="shared" si="4"/>
        <v>10213</v>
      </c>
      <c r="O18" s="6">
        <f t="shared" si="4"/>
        <v>0</v>
      </c>
      <c r="P18" s="6">
        <f t="shared" si="4"/>
        <v>270033</v>
      </c>
      <c r="Q18" s="6"/>
    </row>
    <row r="19" spans="1:17" ht="15" x14ac:dyDescent="0.25">
      <c r="B19" s="8"/>
      <c r="C19" s="10" t="s">
        <v>19</v>
      </c>
      <c r="D19" s="11">
        <v>15000</v>
      </c>
      <c r="E19" s="11">
        <v>15000</v>
      </c>
      <c r="F19" s="11">
        <v>15000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45000</v>
      </c>
    </row>
    <row r="20" spans="1:17" x14ac:dyDescent="0.2">
      <c r="B20" s="8"/>
      <c r="C20" s="50" t="s">
        <v>68</v>
      </c>
      <c r="D20" s="5">
        <v>15000</v>
      </c>
      <c r="E20" s="5">
        <v>15000</v>
      </c>
      <c r="F20" s="5">
        <v>15000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f>SUM(D20:O20)</f>
        <v>45000</v>
      </c>
    </row>
    <row r="21" spans="1:17" ht="15" x14ac:dyDescent="0.25">
      <c r="B21" s="8"/>
      <c r="C21" s="10" t="s">
        <v>9</v>
      </c>
      <c r="D21" s="11">
        <v>15000</v>
      </c>
      <c r="E21" s="11">
        <v>15000</v>
      </c>
      <c r="F21" s="11">
        <v>15000</v>
      </c>
      <c r="G21" s="11">
        <v>0</v>
      </c>
      <c r="H21" s="11">
        <v>0</v>
      </c>
      <c r="I21" s="11">
        <v>0</v>
      </c>
      <c r="J21" s="11">
        <v>15000</v>
      </c>
      <c r="K21" s="11">
        <v>0</v>
      </c>
      <c r="L21" s="11">
        <v>0</v>
      </c>
      <c r="M21" s="11">
        <v>15000</v>
      </c>
      <c r="N21" s="11">
        <v>0</v>
      </c>
      <c r="O21" s="9">
        <v>0</v>
      </c>
      <c r="P21" s="11">
        <v>75000</v>
      </c>
    </row>
    <row r="22" spans="1:17" x14ac:dyDescent="0.2">
      <c r="B22" s="8"/>
      <c r="C22" s="7" t="s">
        <v>72</v>
      </c>
      <c r="D22" s="5">
        <v>15000</v>
      </c>
      <c r="E22" s="5">
        <v>15000</v>
      </c>
      <c r="F22" s="5">
        <v>15000</v>
      </c>
      <c r="G22" s="5">
        <v>0</v>
      </c>
      <c r="H22" s="5">
        <v>0</v>
      </c>
      <c r="I22" s="5">
        <v>0</v>
      </c>
      <c r="J22" s="5">
        <v>15000</v>
      </c>
      <c r="K22" s="5">
        <v>0</v>
      </c>
      <c r="L22" s="5">
        <v>0</v>
      </c>
      <c r="M22" s="5">
        <v>15000</v>
      </c>
      <c r="N22" s="5">
        <v>0</v>
      </c>
      <c r="O22" s="5">
        <v>0</v>
      </c>
      <c r="P22" s="5">
        <f>SUM(D22:O22)</f>
        <v>75000</v>
      </c>
    </row>
    <row r="23" spans="1:17" ht="15" x14ac:dyDescent="0.25">
      <c r="B23" s="8"/>
      <c r="C23" s="10" t="s">
        <v>10</v>
      </c>
      <c r="D23" s="11">
        <v>0</v>
      </c>
      <c r="E23" s="11">
        <v>0</v>
      </c>
      <c r="F23" s="11">
        <v>0</v>
      </c>
      <c r="G23" s="11">
        <v>6071</v>
      </c>
      <c r="H23" s="11">
        <v>0</v>
      </c>
      <c r="I23" s="11">
        <v>4026</v>
      </c>
      <c r="J23" s="11">
        <v>0</v>
      </c>
      <c r="K23" s="11">
        <v>15000</v>
      </c>
      <c r="L23" s="11">
        <v>15000</v>
      </c>
      <c r="M23" s="11">
        <v>15000</v>
      </c>
      <c r="N23" s="11">
        <v>0</v>
      </c>
      <c r="O23" s="11">
        <v>0</v>
      </c>
      <c r="P23" s="11">
        <v>55097</v>
      </c>
    </row>
    <row r="24" spans="1:17" x14ac:dyDescent="0.2">
      <c r="B24" s="8"/>
      <c r="C24" s="7" t="s">
        <v>72</v>
      </c>
      <c r="D24" s="5">
        <v>0</v>
      </c>
      <c r="E24" s="5">
        <v>0</v>
      </c>
      <c r="F24" s="5">
        <v>0</v>
      </c>
      <c r="G24" s="5">
        <v>6071</v>
      </c>
      <c r="H24" s="5">
        <v>0</v>
      </c>
      <c r="I24" s="5">
        <v>4026</v>
      </c>
      <c r="J24" s="5">
        <v>0</v>
      </c>
      <c r="K24" s="5">
        <v>15000</v>
      </c>
      <c r="L24" s="5">
        <v>15000</v>
      </c>
      <c r="M24" s="5">
        <v>15000</v>
      </c>
      <c r="N24" s="5">
        <v>0</v>
      </c>
      <c r="O24" s="5">
        <v>0</v>
      </c>
      <c r="P24" s="5">
        <f>SUM(D24:O24)</f>
        <v>55097</v>
      </c>
    </row>
    <row r="25" spans="1:17" ht="15" x14ac:dyDescent="0.25">
      <c r="B25" s="8"/>
      <c r="C25" s="10" t="s">
        <v>11</v>
      </c>
      <c r="D25" s="11">
        <v>0</v>
      </c>
      <c r="E25" s="11">
        <v>0</v>
      </c>
      <c r="F25" s="11">
        <v>0</v>
      </c>
      <c r="G25" s="11">
        <v>0</v>
      </c>
      <c r="H25" s="11">
        <v>9723</v>
      </c>
      <c r="I25" s="11">
        <v>15000</v>
      </c>
      <c r="J25" s="11">
        <v>0</v>
      </c>
      <c r="K25" s="11">
        <v>15000</v>
      </c>
      <c r="L25" s="11">
        <v>15000</v>
      </c>
      <c r="M25" s="11">
        <v>0</v>
      </c>
      <c r="N25" s="11">
        <v>10213</v>
      </c>
      <c r="O25" s="11">
        <v>0</v>
      </c>
      <c r="P25" s="11">
        <v>64936</v>
      </c>
    </row>
    <row r="26" spans="1:17" x14ac:dyDescent="0.2">
      <c r="B26" s="8"/>
      <c r="C26" s="7" t="s">
        <v>72</v>
      </c>
      <c r="D26" s="5">
        <v>0</v>
      </c>
      <c r="E26" s="5">
        <v>0</v>
      </c>
      <c r="F26" s="5">
        <v>0</v>
      </c>
      <c r="G26" s="5">
        <v>0</v>
      </c>
      <c r="H26" s="5">
        <v>9723</v>
      </c>
      <c r="I26" s="5">
        <v>15000</v>
      </c>
      <c r="J26" s="5">
        <v>0</v>
      </c>
      <c r="K26" s="5">
        <v>15000</v>
      </c>
      <c r="L26" s="5">
        <v>15000</v>
      </c>
      <c r="M26" s="5">
        <v>0</v>
      </c>
      <c r="N26" s="5">
        <v>10213</v>
      </c>
      <c r="O26" s="5">
        <v>0</v>
      </c>
      <c r="P26" s="5">
        <f>SUM(D26:O26)</f>
        <v>64936</v>
      </c>
    </row>
    <row r="27" spans="1:17" ht="15" x14ac:dyDescent="0.25">
      <c r="B27" s="8"/>
      <c r="C27" s="10" t="s">
        <v>12</v>
      </c>
      <c r="D27" s="11">
        <v>0</v>
      </c>
      <c r="E27" s="11">
        <v>0</v>
      </c>
      <c r="F27" s="11">
        <v>0</v>
      </c>
      <c r="G27" s="11">
        <v>0</v>
      </c>
      <c r="H27" s="11">
        <v>15000</v>
      </c>
      <c r="I27" s="11">
        <v>15000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30000</v>
      </c>
    </row>
    <row r="28" spans="1:17" x14ac:dyDescent="0.2">
      <c r="B28" s="8"/>
      <c r="C28" s="7" t="s">
        <v>72</v>
      </c>
      <c r="D28" s="5">
        <v>0</v>
      </c>
      <c r="E28" s="5">
        <v>0</v>
      </c>
      <c r="F28" s="5">
        <v>0</v>
      </c>
      <c r="G28" s="5">
        <v>0</v>
      </c>
      <c r="H28" s="5">
        <v>15000</v>
      </c>
      <c r="I28" s="5">
        <v>15000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30000</v>
      </c>
    </row>
    <row r="29" spans="1:17" x14ac:dyDescent="0.2">
      <c r="B29" s="8"/>
      <c r="C29" s="7"/>
      <c r="D29" s="5"/>
      <c r="E29" s="5"/>
      <c r="F29" s="5"/>
      <c r="G29" s="5"/>
      <c r="H29" s="5"/>
      <c r="I29" s="5"/>
      <c r="J29" s="5"/>
      <c r="K29" s="5">
        <v>0</v>
      </c>
      <c r="L29" s="5"/>
      <c r="M29" s="5"/>
      <c r="N29" s="5"/>
      <c r="O29" s="5"/>
    </row>
    <row r="30" spans="1:17" ht="14.25" customHeight="1" x14ac:dyDescent="0.25">
      <c r="A30" s="1"/>
      <c r="B30" s="1" t="s">
        <v>54</v>
      </c>
      <c r="D30" s="6">
        <f>D32</f>
        <v>0</v>
      </c>
      <c r="E30" s="6">
        <f t="shared" ref="E30:P30" si="5">E32</f>
        <v>0</v>
      </c>
      <c r="F30" s="6">
        <f t="shared" si="5"/>
        <v>0</v>
      </c>
      <c r="G30" s="6">
        <f t="shared" si="5"/>
        <v>181931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255359</v>
      </c>
      <c r="P30" s="6">
        <f t="shared" si="5"/>
        <v>437290</v>
      </c>
    </row>
    <row r="31" spans="1:17" ht="3" customHeight="1" x14ac:dyDescent="0.2"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7" ht="16.5" customHeight="1" x14ac:dyDescent="0.25">
      <c r="B32" s="1" t="s">
        <v>62</v>
      </c>
      <c r="D32" s="11">
        <f>D33+D34</f>
        <v>0</v>
      </c>
      <c r="E32" s="11">
        <f t="shared" ref="E32:P32" si="6">E33+E34</f>
        <v>0</v>
      </c>
      <c r="F32" s="11">
        <f t="shared" si="6"/>
        <v>0</v>
      </c>
      <c r="G32" s="11">
        <f t="shared" si="6"/>
        <v>181931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>O33+O34</f>
        <v>255359</v>
      </c>
      <c r="P32" s="11">
        <f t="shared" si="6"/>
        <v>437290</v>
      </c>
    </row>
    <row r="33" spans="1:16" x14ac:dyDescent="0.2">
      <c r="B33" s="8"/>
      <c r="C33" s="7" t="s">
        <v>40</v>
      </c>
      <c r="D33" s="5">
        <v>0</v>
      </c>
      <c r="E33" s="5">
        <v>0</v>
      </c>
      <c r="F33" s="5">
        <v>0</v>
      </c>
      <c r="G33" s="5">
        <v>181931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f>SUM(D33:O33)</f>
        <v>181931</v>
      </c>
    </row>
    <row r="34" spans="1:16" x14ac:dyDescent="0.2">
      <c r="B34" s="8"/>
      <c r="C34" s="2" t="s">
        <v>112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255359</v>
      </c>
      <c r="P34" s="5">
        <f>SUM(D34:O34)</f>
        <v>255359</v>
      </c>
    </row>
    <row r="35" spans="1:16" ht="10.5" customHeight="1" x14ac:dyDescent="0.2">
      <c r="B35" s="8"/>
      <c r="C35" s="7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6" ht="15" x14ac:dyDescent="0.25">
      <c r="A36" s="8"/>
      <c r="B36" s="10" t="s">
        <v>83</v>
      </c>
      <c r="D36" s="11">
        <f>D38</f>
        <v>138</v>
      </c>
      <c r="E36" s="11">
        <f t="shared" ref="E36:P36" si="7">E38</f>
        <v>169</v>
      </c>
      <c r="F36" s="11">
        <f t="shared" si="7"/>
        <v>164</v>
      </c>
      <c r="G36" s="11">
        <f t="shared" si="7"/>
        <v>153</v>
      </c>
      <c r="H36" s="11">
        <f t="shared" si="7"/>
        <v>143</v>
      </c>
      <c r="I36" s="11">
        <f t="shared" si="7"/>
        <v>157</v>
      </c>
      <c r="J36" s="11">
        <f t="shared" si="7"/>
        <v>270</v>
      </c>
      <c r="K36" s="11">
        <f t="shared" si="7"/>
        <v>121</v>
      </c>
      <c r="L36" s="11">
        <f t="shared" si="7"/>
        <v>85</v>
      </c>
      <c r="M36" s="11">
        <f t="shared" si="7"/>
        <v>571</v>
      </c>
      <c r="N36" s="11">
        <f t="shared" si="7"/>
        <v>458</v>
      </c>
      <c r="O36" s="11">
        <f t="shared" si="7"/>
        <v>174</v>
      </c>
      <c r="P36" s="11">
        <f t="shared" si="7"/>
        <v>2603</v>
      </c>
    </row>
    <row r="37" spans="1:16" ht="13.5" customHeight="1" x14ac:dyDescent="0.2">
      <c r="A37" s="8"/>
      <c r="B37" s="7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6" x14ac:dyDescent="0.2">
      <c r="A38" s="8"/>
      <c r="B38" s="8"/>
      <c r="C38" s="7" t="s">
        <v>58</v>
      </c>
      <c r="D38" s="5">
        <v>138</v>
      </c>
      <c r="E38" s="5">
        <v>169</v>
      </c>
      <c r="F38" s="5">
        <v>164</v>
      </c>
      <c r="G38" s="5">
        <v>153</v>
      </c>
      <c r="H38" s="5">
        <v>143</v>
      </c>
      <c r="I38" s="5">
        <v>157</v>
      </c>
      <c r="J38" s="5">
        <v>270</v>
      </c>
      <c r="K38" s="5">
        <v>121</v>
      </c>
      <c r="L38" s="5">
        <v>85</v>
      </c>
      <c r="M38" s="5">
        <v>571</v>
      </c>
      <c r="N38" s="5">
        <v>458</v>
      </c>
      <c r="O38" s="5">
        <v>174</v>
      </c>
      <c r="P38" s="5">
        <f>SUM(D38:O38)</f>
        <v>2603</v>
      </c>
    </row>
    <row r="39" spans="1:16" x14ac:dyDescent="0.2">
      <c r="A39" s="8"/>
      <c r="B39" s="8"/>
      <c r="C39" s="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6" ht="14.25" customHeight="1" x14ac:dyDescent="0.25">
      <c r="A40" s="10" t="s">
        <v>86</v>
      </c>
      <c r="B40" s="10"/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3" customHeight="1" x14ac:dyDescent="0.2">
      <c r="A41" s="8"/>
      <c r="B41" s="7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6" ht="17.25" customHeight="1" x14ac:dyDescent="0.25">
      <c r="A42" s="8"/>
      <c r="B42" s="10"/>
      <c r="C42" s="7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6" ht="6.75" customHeight="1" x14ac:dyDescent="0.25">
      <c r="A43" s="8"/>
      <c r="B43" s="10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6" s="57" customFormat="1" ht="13.5" customHeight="1" x14ac:dyDescent="0.2">
      <c r="A44" s="54"/>
      <c r="B44" s="55"/>
      <c r="C44" s="3" t="s">
        <v>18</v>
      </c>
      <c r="D44" s="56"/>
      <c r="E44" s="56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6" s="57" customFormat="1" ht="7.5" customHeight="1" x14ac:dyDescent="0.2">
      <c r="A45" s="54"/>
      <c r="B45" s="55"/>
      <c r="C45" s="55"/>
      <c r="D45" s="56"/>
      <c r="E45" s="56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6" s="57" customFormat="1" ht="12" customHeight="1" x14ac:dyDescent="0.2">
      <c r="A46" s="54"/>
      <c r="B46" s="55"/>
      <c r="C46" s="3" t="s">
        <v>32</v>
      </c>
      <c r="D46" s="56"/>
      <c r="E46" s="56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6" ht="12" customHeight="1" x14ac:dyDescent="0.25">
      <c r="A47" s="8"/>
      <c r="B47" s="7"/>
      <c r="C47" s="51"/>
      <c r="D47" s="5"/>
      <c r="E47" s="5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6" ht="11.25" customHeight="1" x14ac:dyDescent="0.25">
      <c r="A48" s="8"/>
      <c r="B48" s="7"/>
      <c r="C48" s="7"/>
      <c r="D48" s="5"/>
      <c r="E48" s="5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5" ht="12.75" customHeight="1" x14ac:dyDescent="0.25">
      <c r="A49" s="8"/>
      <c r="B49" s="7"/>
      <c r="C49" s="7"/>
      <c r="D49" s="5"/>
      <c r="E49" s="5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 ht="10.5" customHeight="1" x14ac:dyDescent="0.2">
      <c r="A50" s="14"/>
      <c r="B50" s="14"/>
      <c r="C50" s="14"/>
      <c r="D50" s="14"/>
      <c r="E50" s="14"/>
    </row>
    <row r="51" spans="1:15" ht="10.5" customHeight="1" x14ac:dyDescent="0.2">
      <c r="A51" s="14"/>
      <c r="B51" s="14"/>
      <c r="C51" s="14"/>
      <c r="D51" s="14"/>
      <c r="E51" s="14"/>
    </row>
    <row r="52" spans="1:15" x14ac:dyDescent="0.2">
      <c r="A52" s="14"/>
      <c r="B52" s="14"/>
      <c r="C52" s="14"/>
      <c r="D52" s="14"/>
      <c r="E52" s="14"/>
    </row>
    <row r="53" spans="1:15" x14ac:dyDescent="0.2">
      <c r="A53" s="14"/>
      <c r="B53" s="14"/>
      <c r="C53" s="14"/>
      <c r="D53" s="14"/>
      <c r="E53" s="14"/>
    </row>
    <row r="54" spans="1:15" x14ac:dyDescent="0.2">
      <c r="A54" s="14"/>
      <c r="B54" s="14"/>
      <c r="C54" s="14"/>
      <c r="D54" s="14"/>
      <c r="E54" s="14"/>
    </row>
    <row r="55" spans="1:15" x14ac:dyDescent="0.2">
      <c r="A55" s="14"/>
      <c r="B55" s="14"/>
      <c r="C55" s="14"/>
      <c r="D55" s="14"/>
      <c r="E55" s="14"/>
    </row>
    <row r="56" spans="1:15" x14ac:dyDescent="0.2">
      <c r="A56" s="14"/>
      <c r="B56" s="14"/>
      <c r="C56" s="14"/>
      <c r="D56" s="14"/>
      <c r="E56" s="14"/>
    </row>
    <row r="57" spans="1:15" x14ac:dyDescent="0.2">
      <c r="A57" s="14"/>
      <c r="B57" s="14"/>
      <c r="C57" s="14"/>
      <c r="D57" s="14"/>
      <c r="E57" s="14"/>
    </row>
    <row r="58" spans="1:15" x14ac:dyDescent="0.2">
      <c r="A58" s="14"/>
      <c r="B58" s="14"/>
      <c r="C58" s="14"/>
      <c r="D58" s="14"/>
      <c r="E58" s="14"/>
    </row>
    <row r="59" spans="1:15" x14ac:dyDescent="0.2">
      <c r="A59" s="14"/>
      <c r="B59" s="14"/>
      <c r="C59" s="14"/>
      <c r="D59" s="14"/>
      <c r="E59" s="14"/>
    </row>
    <row r="60" spans="1:15" x14ac:dyDescent="0.2">
      <c r="A60" s="14"/>
      <c r="B60" s="14"/>
      <c r="C60" s="14"/>
      <c r="D60" s="14"/>
      <c r="E60" s="14"/>
    </row>
    <row r="61" spans="1:15" x14ac:dyDescent="0.2">
      <c r="A61" s="14"/>
      <c r="B61" s="14"/>
      <c r="C61" s="14"/>
      <c r="D61" s="14"/>
      <c r="E61" s="14"/>
    </row>
    <row r="62" spans="1:15" x14ac:dyDescent="0.2">
      <c r="A62" s="14"/>
      <c r="B62" s="14"/>
      <c r="C62" s="14"/>
      <c r="D62" s="14"/>
      <c r="E62" s="14"/>
    </row>
    <row r="63" spans="1:15" x14ac:dyDescent="0.2">
      <c r="A63" s="14"/>
      <c r="B63" s="14"/>
      <c r="C63" s="14"/>
      <c r="D63" s="14"/>
      <c r="E63" s="14"/>
    </row>
    <row r="64" spans="1:15" x14ac:dyDescent="0.2">
      <c r="A64" s="14"/>
      <c r="B64" s="14"/>
      <c r="C64" s="14"/>
      <c r="D64" s="14"/>
      <c r="E64" s="14"/>
    </row>
    <row r="65" spans="1:5" x14ac:dyDescent="0.2">
      <c r="A65" s="14"/>
      <c r="B65" s="14"/>
      <c r="C65" s="14"/>
      <c r="D65" s="14"/>
      <c r="E65" s="14"/>
    </row>
    <row r="66" spans="1:5" x14ac:dyDescent="0.2">
      <c r="A66" s="14"/>
      <c r="B66" s="14"/>
      <c r="C66" s="14"/>
      <c r="D66" s="14"/>
      <c r="E66" s="14"/>
    </row>
    <row r="67" spans="1:5" x14ac:dyDescent="0.2">
      <c r="A67" s="14"/>
      <c r="B67" s="14"/>
      <c r="C67" s="14"/>
      <c r="D67" s="14"/>
      <c r="E67" s="14"/>
    </row>
    <row r="68" spans="1:5" x14ac:dyDescent="0.2">
      <c r="A68" s="14"/>
      <c r="B68" s="14"/>
      <c r="C68" s="14"/>
      <c r="D68" s="14"/>
      <c r="E68" s="14"/>
    </row>
    <row r="69" spans="1:5" x14ac:dyDescent="0.2">
      <c r="A69" s="14"/>
      <c r="B69" s="14"/>
      <c r="C69" s="14"/>
      <c r="D69" s="14"/>
      <c r="E69" s="14"/>
    </row>
    <row r="70" spans="1:5" x14ac:dyDescent="0.2">
      <c r="A70" s="14"/>
      <c r="B70" s="14"/>
      <c r="C70" s="14"/>
      <c r="D70" s="14"/>
      <c r="E70" s="14"/>
    </row>
    <row r="71" spans="1:5" x14ac:dyDescent="0.2">
      <c r="A71" s="14"/>
      <c r="B71" s="14"/>
      <c r="C71" s="14"/>
      <c r="D71" s="14"/>
      <c r="E71" s="14"/>
    </row>
    <row r="72" spans="1:5" x14ac:dyDescent="0.2">
      <c r="A72" s="14"/>
      <c r="B72" s="14"/>
      <c r="C72" s="14"/>
      <c r="D72" s="14"/>
      <c r="E72" s="14"/>
    </row>
    <row r="73" spans="1:5" x14ac:dyDescent="0.2">
      <c r="A73" s="14"/>
      <c r="B73" s="14"/>
      <c r="C73" s="14"/>
      <c r="D73" s="14"/>
      <c r="E73" s="14"/>
    </row>
    <row r="74" spans="1:5" x14ac:dyDescent="0.2">
      <c r="A74" s="14"/>
      <c r="B74" s="14"/>
      <c r="C74" s="14"/>
      <c r="D74" s="14"/>
      <c r="E74" s="14"/>
    </row>
    <row r="75" spans="1:5" x14ac:dyDescent="0.2">
      <c r="A75" s="14"/>
      <c r="B75" s="14"/>
      <c r="C75" s="14"/>
      <c r="D75" s="14"/>
      <c r="E75" s="14"/>
    </row>
    <row r="76" spans="1:5" x14ac:dyDescent="0.2">
      <c r="A76" s="14"/>
      <c r="B76" s="14"/>
      <c r="C76" s="14"/>
      <c r="D76" s="14"/>
      <c r="E76" s="14"/>
    </row>
    <row r="77" spans="1:5" x14ac:dyDescent="0.2">
      <c r="A77" s="14"/>
      <c r="B77" s="14"/>
      <c r="C77" s="14"/>
      <c r="D77" s="14"/>
      <c r="E77" s="14"/>
    </row>
    <row r="78" spans="1:5" x14ac:dyDescent="0.2">
      <c r="A78" s="52"/>
      <c r="C78" s="8"/>
      <c r="D78" s="8"/>
      <c r="E78" s="8"/>
    </row>
    <row r="79" spans="1:5" ht="15" x14ac:dyDescent="0.25">
      <c r="A79" s="1"/>
      <c r="B79" s="1"/>
      <c r="C79" s="53"/>
      <c r="D79" s="53"/>
      <c r="E79" s="53"/>
    </row>
    <row r="80" spans="1:5" ht="15" x14ac:dyDescent="0.25">
      <c r="A80" s="1"/>
      <c r="B80" s="1"/>
      <c r="C80" s="53"/>
      <c r="D80" s="53"/>
      <c r="E80" s="53"/>
    </row>
    <row r="83" spans="1:5" ht="15" x14ac:dyDescent="0.25">
      <c r="A83" s="1"/>
      <c r="B83" s="1"/>
      <c r="C83" s="1"/>
      <c r="D83" s="1"/>
      <c r="E83" s="1"/>
    </row>
    <row r="89" spans="1:5" x14ac:dyDescent="0.2">
      <c r="C89" s="8"/>
      <c r="D89" s="8"/>
      <c r="E89" s="8"/>
    </row>
    <row r="91" spans="1:5" x14ac:dyDescent="0.2">
      <c r="A91" s="14"/>
      <c r="B91" s="14"/>
      <c r="C91" s="14"/>
      <c r="D91" s="14"/>
      <c r="E91" s="14"/>
    </row>
    <row r="92" spans="1:5" x14ac:dyDescent="0.2">
      <c r="A92" s="14"/>
      <c r="B92" s="14"/>
      <c r="C92" s="14"/>
      <c r="D92" s="14"/>
      <c r="E92" s="14"/>
    </row>
    <row r="93" spans="1:5" x14ac:dyDescent="0.2">
      <c r="A93" s="14"/>
      <c r="B93" s="14"/>
      <c r="C93" s="14"/>
      <c r="D93" s="14"/>
      <c r="E93" s="14"/>
    </row>
    <row r="94" spans="1:5" x14ac:dyDescent="0.2">
      <c r="A94" s="14"/>
      <c r="B94" s="14"/>
      <c r="C94" s="14"/>
      <c r="D94" s="14"/>
      <c r="E94" s="14"/>
    </row>
    <row r="95" spans="1:5" x14ac:dyDescent="0.2">
      <c r="A95" s="14"/>
      <c r="B95" s="14"/>
      <c r="C95" s="14"/>
      <c r="D95" s="14"/>
      <c r="E95" s="14"/>
    </row>
    <row r="96" spans="1:5" x14ac:dyDescent="0.2">
      <c r="A96" s="14"/>
      <c r="B96" s="14"/>
      <c r="C96" s="14"/>
      <c r="D96" s="14"/>
      <c r="E96" s="14"/>
    </row>
    <row r="97" spans="1:5" x14ac:dyDescent="0.2">
      <c r="A97" s="14"/>
      <c r="B97" s="14"/>
      <c r="C97" s="14"/>
      <c r="D97" s="14"/>
      <c r="E97" s="14"/>
    </row>
    <row r="98" spans="1:5" x14ac:dyDescent="0.2">
      <c r="A98" s="14"/>
      <c r="B98" s="14"/>
      <c r="C98" s="14"/>
      <c r="D98" s="14"/>
      <c r="E98" s="14"/>
    </row>
    <row r="99" spans="1:5" x14ac:dyDescent="0.2">
      <c r="A99" s="14"/>
      <c r="B99" s="14"/>
      <c r="C99" s="14"/>
      <c r="D99" s="14"/>
      <c r="E99" s="14"/>
    </row>
  </sheetData>
  <mergeCells count="1">
    <mergeCell ref="A5:C5"/>
  </mergeCells>
  <printOptions horizontalCentered="1"/>
  <pageMargins left="0" right="0" top="0.86614173228346458" bottom="0" header="0.39370078740157483" footer="0"/>
  <pageSetup paperSize="9" scale="57" orientation="portrait" r:id="rId1"/>
  <headerFooter alignWithMargins="0">
    <oddHeader xml:space="preserve">&amp;CBUREAU OF THE TREASURY
Statistical Data Analysis Division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'2000'!Print_Area</vt:lpstr>
      <vt:lpstr>'2001'!Print_Area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Gwena G. Castillo</dc:creator>
  <cp:lastModifiedBy>Lara T. Aduna</cp:lastModifiedBy>
  <cp:lastPrinted>2025-06-02T01:36:04Z</cp:lastPrinted>
  <dcterms:created xsi:type="dcterms:W3CDTF">2003-05-11T23:01:42Z</dcterms:created>
  <dcterms:modified xsi:type="dcterms:W3CDTF">2025-07-01T05:35:47Z</dcterms:modified>
</cp:coreProperties>
</file>